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<sst xmlns="http://schemas.openxmlformats.org/spreadsheetml/2006/main" count="202" uniqueCount="182">
  <si>
    <t>附表3整治前后土地利用结构对比表</t>
  </si>
  <si>
    <t>分类</t>
  </si>
  <si>
    <t>面积（公顷、%）</t>
  </si>
  <si>
    <t>一级类</t>
  </si>
  <si>
    <t>二级类</t>
  </si>
  <si>
    <t>整治前</t>
  </si>
  <si>
    <t>整治后</t>
  </si>
  <si>
    <t>增减</t>
  </si>
  <si>
    <t>编码</t>
  </si>
  <si>
    <t>名称</t>
  </si>
  <si>
    <t>代码</t>
  </si>
  <si>
    <t>面积</t>
  </si>
  <si>
    <t>比例</t>
  </si>
  <si>
    <t>00</t>
  </si>
  <si>
    <t>湿地</t>
  </si>
  <si>
    <t>0303</t>
  </si>
  <si>
    <t>红树林地</t>
  </si>
  <si>
    <t>0304</t>
  </si>
  <si>
    <t>森林沼泽</t>
  </si>
  <si>
    <t>0306</t>
  </si>
  <si>
    <t>灌丛沼泽</t>
  </si>
  <si>
    <t>0402</t>
  </si>
  <si>
    <t>沼泽草地</t>
  </si>
  <si>
    <t>0603</t>
  </si>
  <si>
    <t>盐田</t>
  </si>
  <si>
    <t>1105</t>
  </si>
  <si>
    <t>沿海滩涂</t>
  </si>
  <si>
    <t>1106</t>
  </si>
  <si>
    <t>内陆滩涂</t>
  </si>
  <si>
    <t>1108</t>
  </si>
  <si>
    <t>沼泽地</t>
  </si>
  <si>
    <t>小计</t>
  </si>
  <si>
    <t>01</t>
  </si>
  <si>
    <t>耕地</t>
  </si>
  <si>
    <t>0101</t>
  </si>
  <si>
    <t>水田</t>
  </si>
  <si>
    <t>0102</t>
  </si>
  <si>
    <t>水浇地</t>
  </si>
  <si>
    <t>0103</t>
  </si>
  <si>
    <t>旱地</t>
  </si>
  <si>
    <t>02</t>
  </si>
  <si>
    <t>园地</t>
  </si>
  <si>
    <t>0201</t>
  </si>
  <si>
    <t>果园</t>
  </si>
  <si>
    <t>0201K</t>
  </si>
  <si>
    <t>可调整果园</t>
  </si>
  <si>
    <t>0202</t>
  </si>
  <si>
    <t>茶园</t>
  </si>
  <si>
    <t>0202K</t>
  </si>
  <si>
    <t>可调整茶园</t>
  </si>
  <si>
    <t>0203</t>
  </si>
  <si>
    <t>橡胶园</t>
  </si>
  <si>
    <t>0203K</t>
  </si>
  <si>
    <t>可调整橡胶园</t>
  </si>
  <si>
    <t>0204</t>
  </si>
  <si>
    <t>其他园地</t>
  </si>
  <si>
    <t>0204K</t>
  </si>
  <si>
    <t>可调整其他园地</t>
  </si>
  <si>
    <t>03</t>
  </si>
  <si>
    <t>林地</t>
  </si>
  <si>
    <t>0301</t>
  </si>
  <si>
    <t>乔木林地</t>
  </si>
  <si>
    <t>0301K</t>
  </si>
  <si>
    <t>可调整乔木林地</t>
  </si>
  <si>
    <t>0302</t>
  </si>
  <si>
    <t>竹林地</t>
  </si>
  <si>
    <t>0302K</t>
  </si>
  <si>
    <t>可调整竹林地</t>
  </si>
  <si>
    <t>0305</t>
  </si>
  <si>
    <t>灌木林地</t>
  </si>
  <si>
    <t>0307</t>
  </si>
  <si>
    <t>其他林地</t>
  </si>
  <si>
    <t>0307K</t>
  </si>
  <si>
    <t>可调整其他林地</t>
  </si>
  <si>
    <t>04</t>
  </si>
  <si>
    <t>草地</t>
  </si>
  <si>
    <t>0401</t>
  </si>
  <si>
    <t>天然牧草地</t>
  </si>
  <si>
    <t>0403</t>
  </si>
  <si>
    <t>人工牧草地</t>
  </si>
  <si>
    <t>0403K</t>
  </si>
  <si>
    <t>可调整人工牧草地</t>
  </si>
  <si>
    <t>0404</t>
  </si>
  <si>
    <t>其他草地</t>
  </si>
  <si>
    <t>05</t>
  </si>
  <si>
    <t>商业服务业设施用地</t>
  </si>
  <si>
    <t>05H1</t>
  </si>
  <si>
    <t>0508</t>
  </si>
  <si>
    <t>物流仓储用地</t>
  </si>
  <si>
    <t>06</t>
  </si>
  <si>
    <t>工矿用地</t>
  </si>
  <si>
    <t>0601</t>
  </si>
  <si>
    <t>工业用地</t>
  </si>
  <si>
    <t>0602</t>
  </si>
  <si>
    <t>采矿用地</t>
  </si>
  <si>
    <t>07</t>
  </si>
  <si>
    <t>住宅用地</t>
  </si>
  <si>
    <t>0701</t>
  </si>
  <si>
    <t>城镇住宅用地</t>
  </si>
  <si>
    <t>0702</t>
  </si>
  <si>
    <t>农村宅基地</t>
  </si>
  <si>
    <t>08</t>
  </si>
  <si>
    <t>公共管理与公共服务用地</t>
  </si>
  <si>
    <t>0809</t>
  </si>
  <si>
    <t>公用设施用地</t>
  </si>
  <si>
    <t>0810</t>
  </si>
  <si>
    <t>公园与绿地</t>
  </si>
  <si>
    <t>0810A</t>
  </si>
  <si>
    <t>广场用地</t>
  </si>
  <si>
    <t>08H1</t>
  </si>
  <si>
    <t>机关团体新闻出版用地</t>
  </si>
  <si>
    <t>08H2</t>
  </si>
  <si>
    <t>科教文卫用地</t>
  </si>
  <si>
    <t>08H2A</t>
  </si>
  <si>
    <t>高教用地</t>
  </si>
  <si>
    <t>09</t>
  </si>
  <si>
    <t>特殊用地</t>
  </si>
  <si>
    <t>10</t>
  </si>
  <si>
    <t>交通运输用地</t>
  </si>
  <si>
    <t>1001</t>
  </si>
  <si>
    <t>铁路用地</t>
  </si>
  <si>
    <t>1002</t>
  </si>
  <si>
    <t>轨道交通用地</t>
  </si>
  <si>
    <t>1003</t>
  </si>
  <si>
    <t>公路用地</t>
  </si>
  <si>
    <t>1004</t>
  </si>
  <si>
    <t>城镇村道路用地</t>
  </si>
  <si>
    <t>1005</t>
  </si>
  <si>
    <t>交通服务场站用地</t>
  </si>
  <si>
    <t>1006</t>
  </si>
  <si>
    <t>农村道路</t>
  </si>
  <si>
    <t>1007</t>
  </si>
  <si>
    <t>机场用地</t>
  </si>
  <si>
    <t>1008</t>
  </si>
  <si>
    <t>港口码头用地</t>
  </si>
  <si>
    <t>1009</t>
  </si>
  <si>
    <t>管道运输用地</t>
  </si>
  <si>
    <t>11</t>
  </si>
  <si>
    <t>水域及水利设施用地</t>
  </si>
  <si>
    <t>1101</t>
  </si>
  <si>
    <t>河流水面</t>
  </si>
  <si>
    <t>1102</t>
  </si>
  <si>
    <t>湖泊水面</t>
  </si>
  <si>
    <t>1103</t>
  </si>
  <si>
    <t>水库水面</t>
  </si>
  <si>
    <t>1104</t>
  </si>
  <si>
    <t>坑塘水面</t>
  </si>
  <si>
    <t>1104A</t>
  </si>
  <si>
    <t>养殖坑塘</t>
  </si>
  <si>
    <t>1104K</t>
  </si>
  <si>
    <t>可调整养殖坑塘</t>
  </si>
  <si>
    <t>1107</t>
  </si>
  <si>
    <t>沟渠</t>
  </si>
  <si>
    <t>1107A</t>
  </si>
  <si>
    <t>干渠</t>
  </si>
  <si>
    <t>1109</t>
  </si>
  <si>
    <t>水工建筑用地</t>
  </si>
  <si>
    <t>1110</t>
  </si>
  <si>
    <t>冰川及永久积雪</t>
  </si>
  <si>
    <t>12</t>
  </si>
  <si>
    <t>其他土地</t>
  </si>
  <si>
    <t>1201</t>
  </si>
  <si>
    <t>空闲地</t>
  </si>
  <si>
    <t>1202</t>
  </si>
  <si>
    <t>设施农用地</t>
  </si>
  <si>
    <t>1203</t>
  </si>
  <si>
    <t>田坎</t>
  </si>
  <si>
    <t>1204</t>
  </si>
  <si>
    <t>盐碱地</t>
  </si>
  <si>
    <t>1205</t>
  </si>
  <si>
    <t>沙地</t>
  </si>
  <si>
    <t>1206</t>
  </si>
  <si>
    <t>裸土地</t>
  </si>
  <si>
    <t>1207</t>
  </si>
  <si>
    <t>裸岩石砾地</t>
  </si>
  <si>
    <t>城镇村及工矿用地</t>
  </si>
  <si>
    <t>城市</t>
  </si>
  <si>
    <t>建制镇</t>
  </si>
  <si>
    <t>村庄</t>
  </si>
  <si>
    <t>盐田及采矿用地</t>
  </si>
  <si>
    <t>合计</t>
  </si>
  <si>
    <t>注：1.整治区域指由项目自主划定的项目区域内一个或多个连片区域，整治区域划定应避免按照工程项目范围进行碎片化划定。整治区域经划定备案后，非经法定程序不得调整。
2.以第三次全国国土调查为基础，结合最新年度变更调查数据填写，采用第三次全国国土调查土地利用现状分类，数据统计需采用同口径数据。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</si>
</sst>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0">
    <font>
      <sz val="11"/>
      <color theme="1"/>
      <name val="宋体"/>
      <charset val="134"/>
      <scheme val="minor"/>
    </font>
    <font>
      <b/>
      <sz val="16"/>
      <name val="仿宋"/>
      <charset val="134"/>
    </font>
    <font>
      <b/>
      <sz val="12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仿宋"/>
      <charset val="134"/>
    </font>
    <font>
      <b/>
      <sz val="12"/>
      <color theme="1"/>
      <name val="Times New Roman"/>
      <charset val="134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3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77" fontId="9" fillId="0" borderId="8" xfId="0" applyNumberFormat="1" applyFont="1" applyFill="1" applyBorder="1" applyAlignment="1">
      <alignment horizontal="center" vertical="center"/>
    </xf>
    <xf numFmtId="176" fontId="9" fillId="0" borderId="1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4"/>
  <sheetViews>
    <sheetView tabSelected="1" topLeftCell="A78" workbookViewId="0">
      <selection activeCell="H100" sqref="H100"/>
    </sheetView>
  </sheetViews>
  <sheetFormatPr defaultColWidth="9" defaultRowHeight="13.5"/>
  <cols>
    <col min="1" max="1" width="9" style="1"/>
    <col min="2" max="3" width="10.625" style="1" customWidth="1"/>
    <col min="4" max="4" width="17.875" style="2" customWidth="1"/>
    <col min="5" max="5" width="13.5" style="1" customWidth="1"/>
    <col min="6" max="6" width="12.5" style="3" customWidth="1"/>
    <col min="7" max="7" width="13.5" style="1" customWidth="1"/>
    <col min="8" max="8" width="11.125" style="3" customWidth="1"/>
    <col min="9" max="9" width="13.5" style="4" customWidth="1"/>
    <col min="10" max="10" width="11.375" style="4" customWidth="1"/>
    <col min="11" max="11" width="12.625" style="4"/>
    <col min="12" max="12" width="13.75" style="4"/>
    <col min="13" max="15" width="9" style="1"/>
    <col min="16" max="19" width="12.625" style="1"/>
    <col min="20" max="16384" width="9" style="1"/>
  </cols>
  <sheetData>
    <row r="1" s="1" customFormat="1" ht="30" customHeight="1" spans="1:12">
      <c r="A1" s="5" t="s">
        <v>0</v>
      </c>
      <c r="B1" s="5"/>
      <c r="C1" s="5"/>
      <c r="D1" s="5"/>
      <c r="E1" s="5"/>
      <c r="F1" s="6"/>
      <c r="G1" s="5"/>
      <c r="H1" s="6"/>
      <c r="I1" s="38"/>
      <c r="J1" s="38"/>
      <c r="K1" s="4"/>
      <c r="L1" s="4"/>
    </row>
    <row r="2" s="1" customFormat="1" ht="18.95" customHeight="1" spans="1:12">
      <c r="A2" s="7" t="s">
        <v>1</v>
      </c>
      <c r="B2" s="7"/>
      <c r="C2" s="7"/>
      <c r="D2" s="7"/>
      <c r="E2" s="7" t="s">
        <v>2</v>
      </c>
      <c r="F2" s="8"/>
      <c r="G2" s="7"/>
      <c r="H2" s="8"/>
      <c r="I2" s="39"/>
      <c r="J2" s="39"/>
      <c r="K2" s="4"/>
      <c r="L2" s="4"/>
    </row>
    <row r="3" s="1" customFormat="1" ht="18.95" customHeight="1" spans="1:12">
      <c r="A3" s="9" t="s">
        <v>3</v>
      </c>
      <c r="B3" s="9"/>
      <c r="C3" s="9" t="s">
        <v>4</v>
      </c>
      <c r="D3" s="9"/>
      <c r="E3" s="9" t="s">
        <v>5</v>
      </c>
      <c r="F3" s="10"/>
      <c r="G3" s="9" t="s">
        <v>6</v>
      </c>
      <c r="H3" s="10"/>
      <c r="I3" s="40" t="s">
        <v>7</v>
      </c>
      <c r="J3" s="40"/>
      <c r="K3" s="4"/>
      <c r="L3" s="4"/>
    </row>
    <row r="4" s="1" customFormat="1" ht="18.95" customHeight="1" spans="1:12">
      <c r="A4" s="7" t="s">
        <v>8</v>
      </c>
      <c r="B4" s="7" t="s">
        <v>9</v>
      </c>
      <c r="C4" s="7" t="s">
        <v>10</v>
      </c>
      <c r="D4" s="11" t="s">
        <v>9</v>
      </c>
      <c r="E4" s="7" t="s">
        <v>11</v>
      </c>
      <c r="F4" s="8" t="s">
        <v>12</v>
      </c>
      <c r="G4" s="7" t="s">
        <v>11</v>
      </c>
      <c r="H4" s="8" t="s">
        <v>12</v>
      </c>
      <c r="I4" s="39" t="s">
        <v>11</v>
      </c>
      <c r="J4" s="39" t="s">
        <v>12</v>
      </c>
      <c r="K4" s="4"/>
      <c r="L4" s="4"/>
    </row>
    <row r="5" s="1" customFormat="1" spans="1:12">
      <c r="A5" s="12" t="s">
        <v>13</v>
      </c>
      <c r="B5" s="13" t="s">
        <v>14</v>
      </c>
      <c r="C5" s="14" t="s">
        <v>15</v>
      </c>
      <c r="D5" s="15" t="s">
        <v>16</v>
      </c>
      <c r="E5" s="16">
        <v>0</v>
      </c>
      <c r="F5" s="17">
        <f t="shared" ref="F5:F68" si="0">E5/9869.008361*100</f>
        <v>0</v>
      </c>
      <c r="G5" s="16">
        <v>0</v>
      </c>
      <c r="H5" s="17">
        <v>0</v>
      </c>
      <c r="I5" s="16">
        <f t="shared" ref="I5:I68" si="1">G5-E5</f>
        <v>0</v>
      </c>
      <c r="J5" s="17">
        <f t="shared" ref="J5:J68" si="2">H5-F5</f>
        <v>0</v>
      </c>
      <c r="K5" s="4"/>
      <c r="L5" s="4"/>
    </row>
    <row r="6" s="1" customFormat="1" ht="15.75" customHeight="1" spans="1:12">
      <c r="A6" s="18"/>
      <c r="B6" s="19"/>
      <c r="C6" s="14" t="s">
        <v>17</v>
      </c>
      <c r="D6" s="15" t="s">
        <v>18</v>
      </c>
      <c r="E6" s="16">
        <v>0</v>
      </c>
      <c r="F6" s="17">
        <f t="shared" si="0"/>
        <v>0</v>
      </c>
      <c r="G6" s="16">
        <v>0</v>
      </c>
      <c r="H6" s="17">
        <v>0</v>
      </c>
      <c r="I6" s="16">
        <f t="shared" si="1"/>
        <v>0</v>
      </c>
      <c r="J6" s="17">
        <f t="shared" si="2"/>
        <v>0</v>
      </c>
      <c r="K6" s="4"/>
      <c r="L6" s="4"/>
    </row>
    <row r="7" s="1" customFormat="1" spans="1:12">
      <c r="A7" s="18"/>
      <c r="B7" s="19"/>
      <c r="C7" s="14" t="s">
        <v>19</v>
      </c>
      <c r="D7" s="15" t="s">
        <v>20</v>
      </c>
      <c r="E7" s="16">
        <v>0</v>
      </c>
      <c r="F7" s="17">
        <f t="shared" si="0"/>
        <v>0</v>
      </c>
      <c r="G7" s="16">
        <v>0</v>
      </c>
      <c r="H7" s="17">
        <v>0</v>
      </c>
      <c r="I7" s="16">
        <f t="shared" si="1"/>
        <v>0</v>
      </c>
      <c r="J7" s="17">
        <f t="shared" si="2"/>
        <v>0</v>
      </c>
      <c r="K7" s="4"/>
      <c r="L7" s="4"/>
    </row>
    <row r="8" s="1" customFormat="1" spans="1:12">
      <c r="A8" s="18"/>
      <c r="B8" s="19"/>
      <c r="C8" s="14" t="s">
        <v>21</v>
      </c>
      <c r="D8" s="15" t="s">
        <v>22</v>
      </c>
      <c r="E8" s="16">
        <v>0</v>
      </c>
      <c r="F8" s="17">
        <f t="shared" si="0"/>
        <v>0</v>
      </c>
      <c r="G8" s="16">
        <v>0</v>
      </c>
      <c r="H8" s="17">
        <v>0</v>
      </c>
      <c r="I8" s="16">
        <f t="shared" si="1"/>
        <v>0</v>
      </c>
      <c r="J8" s="17">
        <f t="shared" si="2"/>
        <v>0</v>
      </c>
      <c r="K8" s="4"/>
      <c r="L8" s="4"/>
    </row>
    <row r="9" s="1" customFormat="1" spans="1:12">
      <c r="A9" s="18"/>
      <c r="B9" s="19"/>
      <c r="C9" s="14" t="s">
        <v>23</v>
      </c>
      <c r="D9" s="15" t="s">
        <v>24</v>
      </c>
      <c r="E9" s="16">
        <v>0</v>
      </c>
      <c r="F9" s="17">
        <f t="shared" si="0"/>
        <v>0</v>
      </c>
      <c r="G9" s="16">
        <v>0</v>
      </c>
      <c r="H9" s="17">
        <v>0</v>
      </c>
      <c r="I9" s="16">
        <f t="shared" si="1"/>
        <v>0</v>
      </c>
      <c r="J9" s="17">
        <f t="shared" si="2"/>
        <v>0</v>
      </c>
      <c r="K9" s="4"/>
      <c r="L9" s="4"/>
    </row>
    <row r="10" s="1" customFormat="1" spans="1:12">
      <c r="A10" s="18"/>
      <c r="B10" s="19"/>
      <c r="C10" s="14" t="s">
        <v>25</v>
      </c>
      <c r="D10" s="15" t="s">
        <v>26</v>
      </c>
      <c r="E10" s="16">
        <v>0</v>
      </c>
      <c r="F10" s="17">
        <f t="shared" si="0"/>
        <v>0</v>
      </c>
      <c r="G10" s="16">
        <v>0</v>
      </c>
      <c r="H10" s="17">
        <v>0</v>
      </c>
      <c r="I10" s="16">
        <f t="shared" si="1"/>
        <v>0</v>
      </c>
      <c r="J10" s="17">
        <f t="shared" si="2"/>
        <v>0</v>
      </c>
      <c r="K10" s="4"/>
      <c r="L10" s="4"/>
    </row>
    <row r="11" s="1" customFormat="1" spans="1:12">
      <c r="A11" s="18"/>
      <c r="B11" s="19"/>
      <c r="C11" s="14" t="s">
        <v>27</v>
      </c>
      <c r="D11" s="15" t="s">
        <v>28</v>
      </c>
      <c r="E11" s="16">
        <v>2.535997</v>
      </c>
      <c r="F11" s="17">
        <f t="shared" si="0"/>
        <v>0.0256965736296431</v>
      </c>
      <c r="G11" s="16">
        <v>2.5359975607869</v>
      </c>
      <c r="H11" s="17">
        <f>G11/G93*100</f>
        <v>0.0256965793113941</v>
      </c>
      <c r="I11" s="16">
        <f t="shared" si="1"/>
        <v>5.60786900027921e-7</v>
      </c>
      <c r="J11" s="17">
        <f t="shared" si="2"/>
        <v>5.6817510002416e-9</v>
      </c>
      <c r="K11" s="4"/>
      <c r="L11" s="4"/>
    </row>
    <row r="12" s="1" customFormat="1" spans="1:12">
      <c r="A12" s="20"/>
      <c r="B12" s="21"/>
      <c r="C12" s="14" t="s">
        <v>29</v>
      </c>
      <c r="D12" s="15" t="s">
        <v>30</v>
      </c>
      <c r="E12" s="16">
        <v>0</v>
      </c>
      <c r="F12" s="17">
        <f t="shared" si="0"/>
        <v>0</v>
      </c>
      <c r="G12" s="16">
        <v>0</v>
      </c>
      <c r="H12" s="17">
        <v>0</v>
      </c>
      <c r="I12" s="16">
        <f t="shared" si="1"/>
        <v>0</v>
      </c>
      <c r="J12" s="17">
        <f t="shared" si="2"/>
        <v>0</v>
      </c>
      <c r="K12" s="4"/>
      <c r="L12" s="4"/>
    </row>
    <row r="13" s="1" customFormat="1" spans="1:12">
      <c r="A13" s="22"/>
      <c r="B13" s="23"/>
      <c r="C13" s="24" t="s">
        <v>31</v>
      </c>
      <c r="D13" s="24"/>
      <c r="E13" s="25">
        <f>SUM(E5:E12)</f>
        <v>2.535997</v>
      </c>
      <c r="F13" s="26">
        <f t="shared" si="0"/>
        <v>0.0256965736296431</v>
      </c>
      <c r="G13" s="25">
        <f>SUM(G5:G12)</f>
        <v>2.5359975607869</v>
      </c>
      <c r="H13" s="27">
        <f>G13/$E$93*100</f>
        <v>0.0256965793145493</v>
      </c>
      <c r="I13" s="25">
        <f t="shared" si="1"/>
        <v>5.60786900027921e-7</v>
      </c>
      <c r="J13" s="26">
        <f t="shared" si="2"/>
        <v>5.6849061742803e-9</v>
      </c>
      <c r="K13" s="4"/>
      <c r="L13" s="4"/>
    </row>
    <row r="14" s="1" customFormat="1" ht="14.25" spans="1:12">
      <c r="A14" s="14" t="s">
        <v>32</v>
      </c>
      <c r="B14" s="14" t="s">
        <v>33</v>
      </c>
      <c r="C14" s="28" t="s">
        <v>34</v>
      </c>
      <c r="D14" s="29" t="s">
        <v>35</v>
      </c>
      <c r="E14" s="30">
        <v>991.542054</v>
      </c>
      <c r="F14" s="17">
        <f t="shared" si="0"/>
        <v>10.0470282092205</v>
      </c>
      <c r="G14" s="30">
        <v>1000.93927940038</v>
      </c>
      <c r="H14" s="31">
        <f t="shared" ref="H14:H77" si="3">G14/9869.008361*100</f>
        <v>10.1422477597228</v>
      </c>
      <c r="I14" s="16">
        <f t="shared" si="1"/>
        <v>9.39722540037997</v>
      </c>
      <c r="J14" s="17">
        <f t="shared" si="2"/>
        <v>0.0952195505023141</v>
      </c>
      <c r="K14" s="4"/>
      <c r="L14" s="4"/>
    </row>
    <row r="15" s="1" customFormat="1" ht="14.25" spans="1:12">
      <c r="A15" s="14"/>
      <c r="B15" s="14"/>
      <c r="C15" s="28" t="s">
        <v>36</v>
      </c>
      <c r="D15" s="29" t="s">
        <v>37</v>
      </c>
      <c r="E15" s="30">
        <v>167.988099</v>
      </c>
      <c r="F15" s="17">
        <f t="shared" si="0"/>
        <v>1.70217809991781</v>
      </c>
      <c r="G15" s="30">
        <v>163.559804984224</v>
      </c>
      <c r="H15" s="31">
        <f t="shared" si="3"/>
        <v>1.65730739098949</v>
      </c>
      <c r="I15" s="16">
        <f t="shared" si="1"/>
        <v>-4.428294015776</v>
      </c>
      <c r="J15" s="17">
        <f t="shared" si="2"/>
        <v>-0.0448707089283213</v>
      </c>
      <c r="K15" s="4"/>
      <c r="L15" s="4"/>
    </row>
    <row r="16" s="1" customFormat="1" ht="14.25" spans="1:12">
      <c r="A16" s="14"/>
      <c r="B16" s="14"/>
      <c r="C16" s="28" t="s">
        <v>38</v>
      </c>
      <c r="D16" s="29" t="s">
        <v>39</v>
      </c>
      <c r="E16" s="30">
        <v>27.81586</v>
      </c>
      <c r="F16" s="17">
        <f t="shared" si="0"/>
        <v>0.281850607300342</v>
      </c>
      <c r="G16" s="30">
        <f>76.4908928522451+6.91</f>
        <v>83.4008928522451</v>
      </c>
      <c r="H16" s="31">
        <f t="shared" si="3"/>
        <v>0.845078753624587</v>
      </c>
      <c r="I16" s="16">
        <f t="shared" si="1"/>
        <v>55.5850328522451</v>
      </c>
      <c r="J16" s="17">
        <f t="shared" si="2"/>
        <v>0.563228146324245</v>
      </c>
      <c r="K16" s="4"/>
      <c r="L16" s="4"/>
    </row>
    <row r="17" s="1" customFormat="1" ht="14.25" spans="1:12">
      <c r="A17" s="22"/>
      <c r="B17" s="23"/>
      <c r="C17" s="24" t="s">
        <v>31</v>
      </c>
      <c r="D17" s="24"/>
      <c r="E17" s="25">
        <f>SUM(E14:E16)</f>
        <v>1187.346013</v>
      </c>
      <c r="F17" s="26">
        <f t="shared" si="0"/>
        <v>12.0310569164387</v>
      </c>
      <c r="G17" s="25">
        <f>SUM(G14:G16)</f>
        <v>1247.89997723685</v>
      </c>
      <c r="H17" s="32">
        <f t="shared" si="3"/>
        <v>12.6446339043369</v>
      </c>
      <c r="I17" s="25">
        <f t="shared" si="1"/>
        <v>60.5539642368492</v>
      </c>
      <c r="J17" s="26">
        <f t="shared" si="2"/>
        <v>0.61357698789824</v>
      </c>
      <c r="K17" s="4"/>
      <c r="L17" s="4"/>
    </row>
    <row r="18" s="1" customFormat="1" ht="14.25" spans="1:12">
      <c r="A18" s="14" t="s">
        <v>40</v>
      </c>
      <c r="B18" s="14" t="s">
        <v>41</v>
      </c>
      <c r="C18" s="29" t="s">
        <v>42</v>
      </c>
      <c r="D18" s="29" t="s">
        <v>43</v>
      </c>
      <c r="E18" s="33">
        <v>109.096114</v>
      </c>
      <c r="F18" s="17">
        <f t="shared" si="0"/>
        <v>1.10544149938227</v>
      </c>
      <c r="G18" s="33">
        <v>104.842483375868</v>
      </c>
      <c r="H18" s="31">
        <f t="shared" si="3"/>
        <v>1.06234060749387</v>
      </c>
      <c r="I18" s="16">
        <f t="shared" si="1"/>
        <v>-4.253630624132</v>
      </c>
      <c r="J18" s="17">
        <f t="shared" si="2"/>
        <v>-0.0431008918884024</v>
      </c>
      <c r="K18" s="4"/>
      <c r="L18" s="4"/>
    </row>
    <row r="19" s="1" customFormat="1" ht="14.25" spans="1:12">
      <c r="A19" s="14"/>
      <c r="B19" s="14"/>
      <c r="C19" s="29" t="s">
        <v>44</v>
      </c>
      <c r="D19" s="29" t="s">
        <v>45</v>
      </c>
      <c r="E19" s="33">
        <v>11.92776</v>
      </c>
      <c r="F19" s="17">
        <f t="shared" si="0"/>
        <v>0.120860775102144</v>
      </c>
      <c r="G19" s="33">
        <v>11.927759917095</v>
      </c>
      <c r="H19" s="31">
        <f t="shared" si="3"/>
        <v>0.12086077426209</v>
      </c>
      <c r="I19" s="16">
        <f t="shared" si="1"/>
        <v>-8.29049984218955e-8</v>
      </c>
      <c r="J19" s="17">
        <f t="shared" si="2"/>
        <v>-8.40053984707545e-10</v>
      </c>
      <c r="K19" s="4"/>
      <c r="L19" s="4"/>
    </row>
    <row r="20" s="1" customFormat="1" ht="14.25" spans="1:12">
      <c r="A20" s="14"/>
      <c r="B20" s="14"/>
      <c r="C20" s="29" t="s">
        <v>46</v>
      </c>
      <c r="D20" s="29" t="s">
        <v>47</v>
      </c>
      <c r="E20" s="33">
        <v>108.519422</v>
      </c>
      <c r="F20" s="17">
        <f t="shared" si="0"/>
        <v>1.09959803488305</v>
      </c>
      <c r="G20" s="33">
        <v>108.519315745646</v>
      </c>
      <c r="H20" s="31">
        <f t="shared" si="3"/>
        <v>1.09959695823634</v>
      </c>
      <c r="I20" s="16">
        <f t="shared" si="1"/>
        <v>-0.000106254354008684</v>
      </c>
      <c r="J20" s="17">
        <f t="shared" si="2"/>
        <v>-1.07664671178398e-6</v>
      </c>
      <c r="K20" s="4"/>
      <c r="L20" s="4"/>
    </row>
    <row r="21" s="1" customFormat="1" ht="14.25" spans="1:12">
      <c r="A21" s="14"/>
      <c r="B21" s="14"/>
      <c r="C21" s="29" t="s">
        <v>48</v>
      </c>
      <c r="D21" s="29" t="s">
        <v>49</v>
      </c>
      <c r="E21" s="33">
        <v>0</v>
      </c>
      <c r="F21" s="17">
        <f t="shared" si="0"/>
        <v>0</v>
      </c>
      <c r="G21" s="33">
        <v>0</v>
      </c>
      <c r="H21" s="31">
        <f t="shared" si="3"/>
        <v>0</v>
      </c>
      <c r="I21" s="16">
        <f t="shared" si="1"/>
        <v>0</v>
      </c>
      <c r="J21" s="17">
        <f t="shared" si="2"/>
        <v>0</v>
      </c>
      <c r="K21" s="4"/>
      <c r="L21" s="4"/>
    </row>
    <row r="22" s="1" customFormat="1" ht="14.25" spans="1:12">
      <c r="A22" s="14"/>
      <c r="B22" s="14"/>
      <c r="C22" s="29" t="s">
        <v>50</v>
      </c>
      <c r="D22" s="29" t="s">
        <v>51</v>
      </c>
      <c r="E22" s="33">
        <v>0</v>
      </c>
      <c r="F22" s="17">
        <f t="shared" si="0"/>
        <v>0</v>
      </c>
      <c r="G22" s="33">
        <v>0</v>
      </c>
      <c r="H22" s="31">
        <f t="shared" si="3"/>
        <v>0</v>
      </c>
      <c r="I22" s="16">
        <f t="shared" si="1"/>
        <v>0</v>
      </c>
      <c r="J22" s="17">
        <f t="shared" si="2"/>
        <v>0</v>
      </c>
      <c r="K22" s="4"/>
      <c r="L22" s="4"/>
    </row>
    <row r="23" s="1" customFormat="1" ht="14.25" spans="1:12">
      <c r="A23" s="14"/>
      <c r="B23" s="14"/>
      <c r="C23" s="29" t="s">
        <v>52</v>
      </c>
      <c r="D23" s="29" t="s">
        <v>53</v>
      </c>
      <c r="E23" s="33">
        <v>0</v>
      </c>
      <c r="F23" s="17">
        <f t="shared" si="0"/>
        <v>0</v>
      </c>
      <c r="G23" s="33">
        <v>0</v>
      </c>
      <c r="H23" s="31">
        <f t="shared" si="3"/>
        <v>0</v>
      </c>
      <c r="I23" s="16">
        <f t="shared" si="1"/>
        <v>0</v>
      </c>
      <c r="J23" s="17">
        <f t="shared" si="2"/>
        <v>0</v>
      </c>
      <c r="K23" s="4"/>
      <c r="L23" s="4"/>
    </row>
    <row r="24" s="1" customFormat="1" ht="14.25" spans="1:12">
      <c r="A24" s="14"/>
      <c r="B24" s="14"/>
      <c r="C24" s="29" t="s">
        <v>54</v>
      </c>
      <c r="D24" s="29" t="s">
        <v>55</v>
      </c>
      <c r="E24" s="33">
        <v>162.357475</v>
      </c>
      <c r="F24" s="17">
        <f t="shared" si="0"/>
        <v>1.64512450553389</v>
      </c>
      <c r="G24" s="33">
        <v>160.064212204664</v>
      </c>
      <c r="H24" s="31">
        <f t="shared" si="3"/>
        <v>1.62188749213346</v>
      </c>
      <c r="I24" s="16">
        <f t="shared" si="1"/>
        <v>-2.29326279533601</v>
      </c>
      <c r="J24" s="17">
        <f t="shared" si="2"/>
        <v>-0.0232370134004389</v>
      </c>
      <c r="K24" s="4"/>
      <c r="L24" s="4"/>
    </row>
    <row r="25" s="1" customFormat="1" ht="14.25" spans="1:12">
      <c r="A25" s="14"/>
      <c r="B25" s="14"/>
      <c r="C25" s="29" t="s">
        <v>56</v>
      </c>
      <c r="D25" s="29" t="s">
        <v>57</v>
      </c>
      <c r="E25" s="33">
        <v>0</v>
      </c>
      <c r="F25" s="17">
        <f t="shared" si="0"/>
        <v>0</v>
      </c>
      <c r="G25" s="33">
        <v>0</v>
      </c>
      <c r="H25" s="31">
        <f t="shared" si="3"/>
        <v>0</v>
      </c>
      <c r="I25" s="16">
        <f t="shared" si="1"/>
        <v>0</v>
      </c>
      <c r="J25" s="17">
        <f t="shared" si="2"/>
        <v>0</v>
      </c>
      <c r="K25" s="4"/>
      <c r="L25" s="4"/>
    </row>
    <row r="26" s="1" customFormat="1" ht="14.25" spans="1:12">
      <c r="A26" s="22"/>
      <c r="B26" s="23"/>
      <c r="C26" s="24" t="s">
        <v>31</v>
      </c>
      <c r="D26" s="24"/>
      <c r="E26" s="25">
        <f>SUM(E18:E25)</f>
        <v>391.900771</v>
      </c>
      <c r="F26" s="26">
        <f t="shared" si="0"/>
        <v>3.97102481490136</v>
      </c>
      <c r="G26" s="25">
        <f>SUM(G18:G25)</f>
        <v>385.353771243273</v>
      </c>
      <c r="H26" s="32">
        <f t="shared" si="3"/>
        <v>3.90468583212575</v>
      </c>
      <c r="I26" s="25">
        <f t="shared" si="1"/>
        <v>-6.54699975672696</v>
      </c>
      <c r="J26" s="26">
        <f t="shared" si="2"/>
        <v>-0.0663389827756067</v>
      </c>
      <c r="K26" s="4"/>
      <c r="L26" s="4"/>
    </row>
    <row r="27" s="1" customFormat="1" ht="14.25" spans="1:12">
      <c r="A27" s="14" t="s">
        <v>58</v>
      </c>
      <c r="B27" s="15" t="s">
        <v>59</v>
      </c>
      <c r="C27" s="29" t="s">
        <v>60</v>
      </c>
      <c r="D27" s="29" t="s">
        <v>61</v>
      </c>
      <c r="E27" s="33">
        <v>6625.591918</v>
      </c>
      <c r="F27" s="17">
        <f t="shared" si="0"/>
        <v>67.1353359490786</v>
      </c>
      <c r="G27" s="33">
        <f>6613.85014822334-6.91</f>
        <v>6606.94014822334</v>
      </c>
      <c r="H27" s="31">
        <f t="shared" si="3"/>
        <v>66.9463425964093</v>
      </c>
      <c r="I27" s="16">
        <f t="shared" si="1"/>
        <v>-18.6517697766603</v>
      </c>
      <c r="J27" s="17">
        <f t="shared" si="2"/>
        <v>-0.188993352669243</v>
      </c>
      <c r="K27" s="4"/>
      <c r="L27" s="4"/>
    </row>
    <row r="28" s="1" customFormat="1" ht="14.25" spans="1:12">
      <c r="A28" s="14"/>
      <c r="B28" s="15"/>
      <c r="C28" s="29" t="s">
        <v>62</v>
      </c>
      <c r="D28" s="29" t="s">
        <v>63</v>
      </c>
      <c r="E28" s="33">
        <v>0.312785</v>
      </c>
      <c r="F28" s="17">
        <f t="shared" si="0"/>
        <v>0.0031693660452863</v>
      </c>
      <c r="G28" s="33">
        <v>0.312785306852</v>
      </c>
      <c r="H28" s="31">
        <f t="shared" si="3"/>
        <v>0.00316936915453486</v>
      </c>
      <c r="I28" s="16">
        <f t="shared" si="1"/>
        <v>3.06852000031554e-7</v>
      </c>
      <c r="J28" s="17">
        <f t="shared" si="2"/>
        <v>3.1092485565376e-9</v>
      </c>
      <c r="K28" s="4"/>
      <c r="L28" s="4"/>
    </row>
    <row r="29" s="1" customFormat="1" ht="14.25" spans="1:12">
      <c r="A29" s="14"/>
      <c r="B29" s="15"/>
      <c r="C29" s="29" t="s">
        <v>64</v>
      </c>
      <c r="D29" s="29" t="s">
        <v>65</v>
      </c>
      <c r="E29" s="33">
        <v>96.148481</v>
      </c>
      <c r="F29" s="17">
        <f t="shared" si="0"/>
        <v>0.974246626236089</v>
      </c>
      <c r="G29" s="33">
        <v>84.2871316457813</v>
      </c>
      <c r="H29" s="31">
        <f t="shared" si="3"/>
        <v>0.854058772296356</v>
      </c>
      <c r="I29" s="16">
        <f t="shared" si="1"/>
        <v>-11.8613493542187</v>
      </c>
      <c r="J29" s="17">
        <f t="shared" si="2"/>
        <v>-0.120187853939733</v>
      </c>
      <c r="K29" s="4"/>
      <c r="L29" s="4"/>
    </row>
    <row r="30" s="1" customFormat="1" ht="14.25" spans="1:12">
      <c r="A30" s="14"/>
      <c r="B30" s="15"/>
      <c r="C30" s="29" t="s">
        <v>66</v>
      </c>
      <c r="D30" s="29" t="s">
        <v>67</v>
      </c>
      <c r="E30" s="33">
        <v>0.113874</v>
      </c>
      <c r="F30" s="17">
        <f t="shared" si="0"/>
        <v>0.00115385452959999</v>
      </c>
      <c r="G30" s="33">
        <v>0.113873697032</v>
      </c>
      <c r="H30" s="31">
        <f t="shared" si="3"/>
        <v>0.00115385145970696</v>
      </c>
      <c r="I30" s="16">
        <f t="shared" si="1"/>
        <v>-3.02968000007175e-7</v>
      </c>
      <c r="J30" s="17">
        <f t="shared" si="2"/>
        <v>-3.06989303183909e-9</v>
      </c>
      <c r="K30" s="4"/>
      <c r="L30" s="4"/>
    </row>
    <row r="31" s="1" customFormat="1" ht="14.25" spans="1:12">
      <c r="A31" s="14"/>
      <c r="B31" s="15"/>
      <c r="C31" s="29" t="s">
        <v>68</v>
      </c>
      <c r="D31" s="29" t="s">
        <v>69</v>
      </c>
      <c r="E31" s="33">
        <v>107.820692</v>
      </c>
      <c r="F31" s="17">
        <f t="shared" si="0"/>
        <v>1.0925179922441</v>
      </c>
      <c r="G31" s="33">
        <v>98.1895709930764</v>
      </c>
      <c r="H31" s="31">
        <f t="shared" si="3"/>
        <v>0.994928440643525</v>
      </c>
      <c r="I31" s="16">
        <f t="shared" si="1"/>
        <v>-9.63112100692359</v>
      </c>
      <c r="J31" s="17">
        <f t="shared" si="2"/>
        <v>-0.0975895516005795</v>
      </c>
      <c r="K31" s="4"/>
      <c r="L31" s="4"/>
    </row>
    <row r="32" s="1" customFormat="1" ht="14.25" spans="1:12">
      <c r="A32" s="14"/>
      <c r="B32" s="15"/>
      <c r="C32" s="29" t="s">
        <v>70</v>
      </c>
      <c r="D32" s="29" t="s">
        <v>71</v>
      </c>
      <c r="E32" s="33">
        <v>197.692352</v>
      </c>
      <c r="F32" s="17">
        <f t="shared" si="0"/>
        <v>2.00316328417791</v>
      </c>
      <c r="G32" s="33">
        <v>208.132679183794</v>
      </c>
      <c r="H32" s="31">
        <f t="shared" si="3"/>
        <v>2.10895230372167</v>
      </c>
      <c r="I32" s="16">
        <f t="shared" si="1"/>
        <v>10.440327183794</v>
      </c>
      <c r="J32" s="17">
        <f t="shared" si="2"/>
        <v>0.105789019543764</v>
      </c>
      <c r="K32" s="4"/>
      <c r="L32" s="4"/>
    </row>
    <row r="33" s="1" customFormat="1" ht="14.25" spans="1:12">
      <c r="A33" s="14"/>
      <c r="B33" s="15"/>
      <c r="C33" s="29" t="s">
        <v>72</v>
      </c>
      <c r="D33" s="29" t="s">
        <v>73</v>
      </c>
      <c r="E33" s="33">
        <v>0</v>
      </c>
      <c r="F33" s="17">
        <f t="shared" si="0"/>
        <v>0</v>
      </c>
      <c r="G33" s="33">
        <v>0</v>
      </c>
      <c r="H33" s="31">
        <f t="shared" si="3"/>
        <v>0</v>
      </c>
      <c r="I33" s="16">
        <f t="shared" si="1"/>
        <v>0</v>
      </c>
      <c r="J33" s="17">
        <f t="shared" si="2"/>
        <v>0</v>
      </c>
      <c r="K33" s="4"/>
      <c r="L33" s="4"/>
    </row>
    <row r="34" s="1" customFormat="1" ht="14.25" spans="1:12">
      <c r="A34" s="22"/>
      <c r="B34" s="23"/>
      <c r="C34" s="24" t="s">
        <v>31</v>
      </c>
      <c r="D34" s="24"/>
      <c r="E34" s="25">
        <f>SUM(E27:E33)</f>
        <v>7027.680102</v>
      </c>
      <c r="F34" s="26">
        <f t="shared" si="0"/>
        <v>71.2095870723115</v>
      </c>
      <c r="G34" s="25">
        <f>SUM(G27:G33)</f>
        <v>6997.97618904988</v>
      </c>
      <c r="H34" s="32">
        <f t="shared" si="3"/>
        <v>70.9086053336851</v>
      </c>
      <c r="I34" s="25">
        <f t="shared" si="1"/>
        <v>-29.7039129501245</v>
      </c>
      <c r="J34" s="26">
        <f t="shared" si="2"/>
        <v>-0.300981738626419</v>
      </c>
      <c r="K34" s="4"/>
      <c r="L34" s="4"/>
    </row>
    <row r="35" s="1" customFormat="1" ht="14.25" spans="1:12">
      <c r="A35" s="14" t="s">
        <v>74</v>
      </c>
      <c r="B35" s="15" t="s">
        <v>75</v>
      </c>
      <c r="C35" s="29" t="s">
        <v>76</v>
      </c>
      <c r="D35" s="29" t="s">
        <v>77</v>
      </c>
      <c r="E35" s="33">
        <v>0.45914</v>
      </c>
      <c r="F35" s="17">
        <f t="shared" si="0"/>
        <v>0.00465234178759452</v>
      </c>
      <c r="G35" s="33">
        <v>0.459139811322</v>
      </c>
      <c r="H35" s="31">
        <f t="shared" si="3"/>
        <v>0.00465233987577123</v>
      </c>
      <c r="I35" s="16">
        <f t="shared" si="1"/>
        <v>-1.88678000001552e-7</v>
      </c>
      <c r="J35" s="17">
        <f t="shared" si="2"/>
        <v>-1.91182328562051e-9</v>
      </c>
      <c r="K35" s="4"/>
      <c r="L35" s="4"/>
    </row>
    <row r="36" s="1" customFormat="1" ht="14.25" spans="1:12">
      <c r="A36" s="14"/>
      <c r="B36" s="15"/>
      <c r="C36" s="29" t="s">
        <v>78</v>
      </c>
      <c r="D36" s="29" t="s">
        <v>79</v>
      </c>
      <c r="E36" s="33">
        <v>0.026943</v>
      </c>
      <c r="F36" s="17">
        <f t="shared" si="0"/>
        <v>0.000273006152335146</v>
      </c>
      <c r="G36" s="33">
        <v>0.0269430418898</v>
      </c>
      <c r="H36" s="31">
        <f t="shared" si="3"/>
        <v>0.000273006576793192</v>
      </c>
      <c r="I36" s="16">
        <f t="shared" si="1"/>
        <v>4.18897999968082e-8</v>
      </c>
      <c r="J36" s="17">
        <f t="shared" si="2"/>
        <v>4.24458045480188e-10</v>
      </c>
      <c r="K36" s="4"/>
      <c r="L36" s="4"/>
    </row>
    <row r="37" s="1" customFormat="1" ht="14.25" spans="1:12">
      <c r="A37" s="14"/>
      <c r="B37" s="15"/>
      <c r="C37" s="29" t="s">
        <v>80</v>
      </c>
      <c r="D37" s="29" t="s">
        <v>81</v>
      </c>
      <c r="E37" s="33">
        <v>0</v>
      </c>
      <c r="F37" s="17">
        <f t="shared" si="0"/>
        <v>0</v>
      </c>
      <c r="G37" s="33">
        <v>0</v>
      </c>
      <c r="H37" s="31">
        <f t="shared" si="3"/>
        <v>0</v>
      </c>
      <c r="I37" s="16">
        <f t="shared" si="1"/>
        <v>0</v>
      </c>
      <c r="J37" s="17">
        <f t="shared" si="2"/>
        <v>0</v>
      </c>
      <c r="K37" s="4"/>
      <c r="L37" s="4"/>
    </row>
    <row r="38" s="1" customFormat="1" ht="14.25" spans="1:12">
      <c r="A38" s="14"/>
      <c r="B38" s="15"/>
      <c r="C38" s="29" t="s">
        <v>82</v>
      </c>
      <c r="D38" s="29" t="s">
        <v>83</v>
      </c>
      <c r="E38" s="33">
        <v>77.571492</v>
      </c>
      <c r="F38" s="17">
        <f t="shared" si="0"/>
        <v>0.786011007008002</v>
      </c>
      <c r="G38" s="33">
        <v>74.7335055099895</v>
      </c>
      <c r="H38" s="31">
        <f t="shared" si="3"/>
        <v>0.757254455324192</v>
      </c>
      <c r="I38" s="16">
        <f t="shared" si="1"/>
        <v>-2.83798649001051</v>
      </c>
      <c r="J38" s="17">
        <f t="shared" si="2"/>
        <v>-0.0287565516838102</v>
      </c>
      <c r="K38" s="4"/>
      <c r="L38" s="4"/>
    </row>
    <row r="39" s="1" customFormat="1" ht="14.25" spans="1:12">
      <c r="A39" s="22"/>
      <c r="B39" s="23"/>
      <c r="C39" s="24" t="s">
        <v>31</v>
      </c>
      <c r="D39" s="24"/>
      <c r="E39" s="25">
        <f>SUM(E35:E38)</f>
        <v>78.057575</v>
      </c>
      <c r="F39" s="26">
        <f t="shared" si="0"/>
        <v>0.790936354947932</v>
      </c>
      <c r="G39" s="25">
        <f>SUM(G35:G38)</f>
        <v>75.2195883632013</v>
      </c>
      <c r="H39" s="32">
        <f t="shared" si="3"/>
        <v>0.762179801776756</v>
      </c>
      <c r="I39" s="25">
        <f t="shared" si="1"/>
        <v>-2.8379866367987</v>
      </c>
      <c r="J39" s="26">
        <f t="shared" si="2"/>
        <v>-0.0287565531711754</v>
      </c>
      <c r="K39" s="4"/>
      <c r="L39" s="4"/>
    </row>
    <row r="40" s="1" customFormat="1" ht="27" spans="1:12">
      <c r="A40" s="14" t="s">
        <v>84</v>
      </c>
      <c r="B40" s="29" t="s">
        <v>85</v>
      </c>
      <c r="C40" s="28" t="s">
        <v>86</v>
      </c>
      <c r="D40" s="29" t="s">
        <v>85</v>
      </c>
      <c r="E40" s="30">
        <v>1.592633</v>
      </c>
      <c r="F40" s="17">
        <f t="shared" si="0"/>
        <v>0.0161377206477371</v>
      </c>
      <c r="G40" s="30">
        <v>1.5926333335341</v>
      </c>
      <c r="H40" s="31">
        <f t="shared" si="3"/>
        <v>0.0161377240273482</v>
      </c>
      <c r="I40" s="16">
        <f t="shared" si="1"/>
        <v>3.33534100116495e-7</v>
      </c>
      <c r="J40" s="17">
        <f t="shared" si="2"/>
        <v>3.37961108057283e-9</v>
      </c>
      <c r="K40" s="4"/>
      <c r="L40" s="4"/>
    </row>
    <row r="41" s="1" customFormat="1" ht="14.25" spans="1:12">
      <c r="A41" s="14"/>
      <c r="B41" s="29"/>
      <c r="C41" s="28" t="s">
        <v>87</v>
      </c>
      <c r="D41" s="29" t="s">
        <v>88</v>
      </c>
      <c r="E41" s="30">
        <v>0.645641</v>
      </c>
      <c r="F41" s="17">
        <f t="shared" si="0"/>
        <v>0.00654210612032128</v>
      </c>
      <c r="G41" s="30">
        <v>0.6456411039834</v>
      </c>
      <c r="H41" s="31">
        <f t="shared" si="3"/>
        <v>0.00654210717395703</v>
      </c>
      <c r="I41" s="16">
        <f t="shared" si="1"/>
        <v>1.03983400001617e-7</v>
      </c>
      <c r="J41" s="17">
        <f t="shared" si="2"/>
        <v>1.05363574722656e-9</v>
      </c>
      <c r="K41" s="4"/>
      <c r="L41" s="4"/>
    </row>
    <row r="42" s="1" customFormat="1" ht="14.25" spans="1:12">
      <c r="A42" s="22"/>
      <c r="B42" s="23"/>
      <c r="C42" s="24" t="s">
        <v>31</v>
      </c>
      <c r="D42" s="34"/>
      <c r="E42" s="25">
        <f>SUM(E40,E41)</f>
        <v>2.238274</v>
      </c>
      <c r="F42" s="26">
        <f t="shared" si="0"/>
        <v>0.0226798267680584</v>
      </c>
      <c r="G42" s="25">
        <f>SUM(G40:G41)</f>
        <v>2.2382744375175</v>
      </c>
      <c r="H42" s="32">
        <f t="shared" si="3"/>
        <v>0.0226798312013052</v>
      </c>
      <c r="I42" s="25">
        <f t="shared" si="1"/>
        <v>4.3751750000709e-7</v>
      </c>
      <c r="J42" s="26">
        <f t="shared" si="2"/>
        <v>4.4332468251973e-9</v>
      </c>
      <c r="K42" s="4"/>
      <c r="L42" s="4"/>
    </row>
    <row r="43" s="1" customFormat="1" ht="14.25" spans="1:12">
      <c r="A43" s="14" t="s">
        <v>89</v>
      </c>
      <c r="B43" s="15" t="s">
        <v>90</v>
      </c>
      <c r="C43" s="28" t="s">
        <v>91</v>
      </c>
      <c r="D43" s="29" t="s">
        <v>92</v>
      </c>
      <c r="E43" s="30">
        <v>118.289554</v>
      </c>
      <c r="F43" s="17">
        <f t="shared" si="0"/>
        <v>1.1985961473845</v>
      </c>
      <c r="G43" s="30">
        <v>118.289552672931</v>
      </c>
      <c r="H43" s="31">
        <f t="shared" si="3"/>
        <v>1.19859613393767</v>
      </c>
      <c r="I43" s="16">
        <f t="shared" si="1"/>
        <v>-1.32706900046742e-6</v>
      </c>
      <c r="J43" s="17">
        <f t="shared" si="2"/>
        <v>-1.34468325363457e-8</v>
      </c>
      <c r="K43" s="4"/>
      <c r="L43" s="4"/>
    </row>
    <row r="44" s="1" customFormat="1" ht="14.25" spans="1:12">
      <c r="A44" s="14"/>
      <c r="B44" s="15"/>
      <c r="C44" s="28" t="s">
        <v>93</v>
      </c>
      <c r="D44" s="29" t="s">
        <v>94</v>
      </c>
      <c r="E44" s="30">
        <v>71.471251</v>
      </c>
      <c r="F44" s="17">
        <f t="shared" si="0"/>
        <v>0.724198910221189</v>
      </c>
      <c r="G44" s="30">
        <v>60.7972367094164</v>
      </c>
      <c r="H44" s="31">
        <f t="shared" si="3"/>
        <v>0.616042002250933</v>
      </c>
      <c r="I44" s="16">
        <f t="shared" si="1"/>
        <v>-10.6740142905836</v>
      </c>
      <c r="J44" s="17">
        <f t="shared" si="2"/>
        <v>-0.108156907970255</v>
      </c>
      <c r="K44" s="4"/>
      <c r="L44" s="4"/>
    </row>
    <row r="45" s="1" customFormat="1" ht="14.25" spans="1:12">
      <c r="A45" s="22"/>
      <c r="B45" s="23"/>
      <c r="C45" s="24" t="s">
        <v>31</v>
      </c>
      <c r="D45" s="24"/>
      <c r="E45" s="25">
        <f>SUM(E43:E44)</f>
        <v>189.760805</v>
      </c>
      <c r="F45" s="26">
        <f t="shared" si="0"/>
        <v>1.92279505760569</v>
      </c>
      <c r="G45" s="25">
        <f>SUM(G43:G44)</f>
        <v>179.086789382347</v>
      </c>
      <c r="H45" s="32">
        <f t="shared" si="3"/>
        <v>1.8146381361886</v>
      </c>
      <c r="I45" s="25">
        <f t="shared" si="1"/>
        <v>-10.6740156176526</v>
      </c>
      <c r="J45" s="26">
        <f t="shared" si="2"/>
        <v>-0.108156921417088</v>
      </c>
      <c r="K45" s="4"/>
      <c r="L45" s="4"/>
    </row>
    <row r="46" s="1" customFormat="1" ht="14.25" spans="1:12">
      <c r="A46" s="14" t="s">
        <v>95</v>
      </c>
      <c r="B46" s="15" t="s">
        <v>96</v>
      </c>
      <c r="C46" s="28" t="s">
        <v>97</v>
      </c>
      <c r="D46" s="29" t="s">
        <v>98</v>
      </c>
      <c r="E46" s="30">
        <v>61.441405</v>
      </c>
      <c r="F46" s="17">
        <f t="shared" si="0"/>
        <v>0.622569185803935</v>
      </c>
      <c r="G46" s="30">
        <v>61.4412527931969</v>
      </c>
      <c r="H46" s="31">
        <f t="shared" si="3"/>
        <v>0.622567643533451</v>
      </c>
      <c r="I46" s="16">
        <f t="shared" si="1"/>
        <v>-0.000152206803100796</v>
      </c>
      <c r="J46" s="17">
        <f t="shared" si="2"/>
        <v>-1.54227048476674e-6</v>
      </c>
      <c r="K46" s="4"/>
      <c r="L46" s="4"/>
    </row>
    <row r="47" s="1" customFormat="1" ht="14.25" spans="1:12">
      <c r="A47" s="14"/>
      <c r="B47" s="15"/>
      <c r="C47" s="28" t="s">
        <v>99</v>
      </c>
      <c r="D47" s="29" t="s">
        <v>100</v>
      </c>
      <c r="E47" s="30">
        <v>375.530003</v>
      </c>
      <c r="F47" s="17">
        <f t="shared" si="0"/>
        <v>3.80514423803719</v>
      </c>
      <c r="G47" s="30">
        <v>374.726392521986</v>
      </c>
      <c r="H47" s="31">
        <f t="shared" si="3"/>
        <v>3.79700146980133</v>
      </c>
      <c r="I47" s="16">
        <f t="shared" si="1"/>
        <v>-0.803610478014036</v>
      </c>
      <c r="J47" s="17">
        <f t="shared" si="2"/>
        <v>-0.00814276823586146</v>
      </c>
      <c r="K47" s="4"/>
      <c r="L47" s="4"/>
    </row>
    <row r="48" s="1" customFormat="1" ht="14.25" spans="1:12">
      <c r="A48" s="22"/>
      <c r="B48" s="23"/>
      <c r="C48" s="24" t="s">
        <v>31</v>
      </c>
      <c r="D48" s="24"/>
      <c r="E48" s="25">
        <f>SUM(E46:E47)</f>
        <v>436.971408</v>
      </c>
      <c r="F48" s="26">
        <f t="shared" si="0"/>
        <v>4.42771342384113</v>
      </c>
      <c r="G48" s="25">
        <f>SUM(G46:G47)</f>
        <v>436.167645315183</v>
      </c>
      <c r="H48" s="32">
        <f t="shared" si="3"/>
        <v>4.41956911333478</v>
      </c>
      <c r="I48" s="25">
        <f t="shared" si="1"/>
        <v>-0.803762684817116</v>
      </c>
      <c r="J48" s="26">
        <f t="shared" si="2"/>
        <v>-0.00814431050634656</v>
      </c>
      <c r="K48" s="4"/>
      <c r="L48" s="4"/>
    </row>
    <row r="49" s="1" customFormat="1" ht="14.25" spans="1:12">
      <c r="A49" s="14" t="s">
        <v>101</v>
      </c>
      <c r="B49" s="29" t="s">
        <v>102</v>
      </c>
      <c r="C49" s="29" t="s">
        <v>103</v>
      </c>
      <c r="D49" s="29" t="s">
        <v>104</v>
      </c>
      <c r="E49" s="33">
        <v>6.136954</v>
      </c>
      <c r="F49" s="17">
        <f t="shared" si="0"/>
        <v>0.0621840997141293</v>
      </c>
      <c r="G49" s="33">
        <v>6.1369544840334</v>
      </c>
      <c r="H49" s="31">
        <f t="shared" si="3"/>
        <v>0.0621841046187092</v>
      </c>
      <c r="I49" s="16">
        <f t="shared" si="1"/>
        <v>4.84033400027783e-7</v>
      </c>
      <c r="J49" s="17">
        <f t="shared" si="2"/>
        <v>4.90457989499316e-9</v>
      </c>
      <c r="K49" s="4"/>
      <c r="L49" s="4"/>
    </row>
    <row r="50" s="1" customFormat="1" ht="14.25" spans="1:12">
      <c r="A50" s="14"/>
      <c r="B50" s="29"/>
      <c r="C50" s="29" t="s">
        <v>105</v>
      </c>
      <c r="D50" s="29" t="s">
        <v>106</v>
      </c>
      <c r="E50" s="33">
        <v>1.495072</v>
      </c>
      <c r="F50" s="17">
        <f t="shared" si="0"/>
        <v>0.0151491613474376</v>
      </c>
      <c r="G50" s="33">
        <v>1.4950720051712</v>
      </c>
      <c r="H50" s="31">
        <f t="shared" si="3"/>
        <v>0.015149161399836</v>
      </c>
      <c r="I50" s="16">
        <f t="shared" si="1"/>
        <v>5.17120013476813e-9</v>
      </c>
      <c r="J50" s="17">
        <f t="shared" si="2"/>
        <v>5.23983755690294e-11</v>
      </c>
      <c r="K50" s="4"/>
      <c r="L50" s="4"/>
    </row>
    <row r="51" s="1" customFormat="1" ht="14.25" spans="1:12">
      <c r="A51" s="14"/>
      <c r="B51" s="29"/>
      <c r="C51" s="29" t="s">
        <v>107</v>
      </c>
      <c r="D51" s="29" t="s">
        <v>108</v>
      </c>
      <c r="E51" s="33">
        <v>0.689736</v>
      </c>
      <c r="F51" s="17">
        <f t="shared" si="0"/>
        <v>0.00698890886267433</v>
      </c>
      <c r="G51" s="33">
        <v>0.6897361478787</v>
      </c>
      <c r="H51" s="31">
        <f t="shared" si="3"/>
        <v>0.00698891036108932</v>
      </c>
      <c r="I51" s="16">
        <f t="shared" si="1"/>
        <v>1.47878699952031e-7</v>
      </c>
      <c r="J51" s="17">
        <f t="shared" si="2"/>
        <v>1.49841498323783e-9</v>
      </c>
      <c r="K51" s="4"/>
      <c r="L51" s="4"/>
    </row>
    <row r="52" s="1" customFormat="1" ht="27" spans="1:12">
      <c r="A52" s="14"/>
      <c r="B52" s="29"/>
      <c r="C52" s="29" t="s">
        <v>109</v>
      </c>
      <c r="D52" s="29" t="s">
        <v>110</v>
      </c>
      <c r="E52" s="33">
        <v>0.682723</v>
      </c>
      <c r="F52" s="17">
        <f t="shared" si="0"/>
        <v>0.00691784802511629</v>
      </c>
      <c r="G52" s="33">
        <v>0.6827226790839</v>
      </c>
      <c r="H52" s="31">
        <f t="shared" si="3"/>
        <v>0.00691784477336</v>
      </c>
      <c r="I52" s="16">
        <f t="shared" si="1"/>
        <v>-3.20916099916246e-7</v>
      </c>
      <c r="J52" s="17">
        <f t="shared" si="2"/>
        <v>-3.25175628784757e-9</v>
      </c>
      <c r="K52" s="4"/>
      <c r="L52" s="4"/>
    </row>
    <row r="53" s="1" customFormat="1" ht="14.25" spans="1:12">
      <c r="A53" s="14"/>
      <c r="B53" s="29"/>
      <c r="C53" s="29" t="s">
        <v>111</v>
      </c>
      <c r="D53" s="29" t="s">
        <v>112</v>
      </c>
      <c r="E53" s="33">
        <v>7.26066</v>
      </c>
      <c r="F53" s="17">
        <f t="shared" si="0"/>
        <v>0.0735703095428759</v>
      </c>
      <c r="G53" s="33">
        <v>7.2606593894086</v>
      </c>
      <c r="H53" s="31">
        <f t="shared" si="3"/>
        <v>0.0735703033559179</v>
      </c>
      <c r="I53" s="16">
        <f t="shared" si="1"/>
        <v>-6.10591399663463e-7</v>
      </c>
      <c r="J53" s="17">
        <f t="shared" si="2"/>
        <v>-6.18695798759727e-9</v>
      </c>
      <c r="K53" s="4"/>
      <c r="L53" s="4"/>
    </row>
    <row r="54" s="1" customFormat="1" ht="14.25" spans="1:12">
      <c r="A54" s="14"/>
      <c r="B54" s="29"/>
      <c r="C54" s="29" t="s">
        <v>113</v>
      </c>
      <c r="D54" s="29" t="s">
        <v>114</v>
      </c>
      <c r="E54" s="33">
        <v>0</v>
      </c>
      <c r="F54" s="17">
        <f t="shared" si="0"/>
        <v>0</v>
      </c>
      <c r="G54" s="33">
        <v>0</v>
      </c>
      <c r="H54" s="31">
        <f t="shared" si="3"/>
        <v>0</v>
      </c>
      <c r="I54" s="16">
        <f t="shared" si="1"/>
        <v>0</v>
      </c>
      <c r="J54" s="17">
        <f t="shared" si="2"/>
        <v>0</v>
      </c>
      <c r="K54" s="4"/>
      <c r="L54" s="4"/>
    </row>
    <row r="55" s="1" customFormat="1" ht="14.25" spans="1:12">
      <c r="A55" s="22"/>
      <c r="B55" s="23"/>
      <c r="C55" s="24" t="s">
        <v>31</v>
      </c>
      <c r="D55" s="24"/>
      <c r="E55" s="25">
        <f>SUM(E49:E54)</f>
        <v>16.265145</v>
      </c>
      <c r="F55" s="26">
        <f t="shared" si="0"/>
        <v>0.164810327492233</v>
      </c>
      <c r="G55" s="25">
        <f>SUM(G49:G54)</f>
        <v>16.2651447055758</v>
      </c>
      <c r="H55" s="32">
        <f t="shared" si="3"/>
        <v>0.164810324508912</v>
      </c>
      <c r="I55" s="25">
        <f t="shared" si="1"/>
        <v>-2.94424197022636e-7</v>
      </c>
      <c r="J55" s="26">
        <f t="shared" si="2"/>
        <v>-2.98332097914411e-9</v>
      </c>
      <c r="K55" s="4"/>
      <c r="L55" s="4"/>
    </row>
    <row r="56" s="1" customFormat="1" ht="14.25" spans="1:12">
      <c r="A56" s="14" t="s">
        <v>115</v>
      </c>
      <c r="B56" s="35" t="s">
        <v>116</v>
      </c>
      <c r="C56" s="36"/>
      <c r="D56" s="37"/>
      <c r="E56" s="30">
        <v>8.855262</v>
      </c>
      <c r="F56" s="17">
        <f t="shared" si="0"/>
        <v>0.0897279815365636</v>
      </c>
      <c r="G56" s="30">
        <v>8.84953099271076</v>
      </c>
      <c r="H56" s="31">
        <f t="shared" si="3"/>
        <v>0.0896699107853837</v>
      </c>
      <c r="I56" s="16">
        <f t="shared" si="1"/>
        <v>-0.00573100728924025</v>
      </c>
      <c r="J56" s="17">
        <f t="shared" si="2"/>
        <v>-5.80707511799172e-5</v>
      </c>
      <c r="K56" s="4"/>
      <c r="L56" s="4"/>
    </row>
    <row r="57" s="1" customFormat="1" ht="14.25" spans="1:12">
      <c r="A57" s="22"/>
      <c r="B57" s="23"/>
      <c r="C57" s="24" t="s">
        <v>31</v>
      </c>
      <c r="D57" s="24"/>
      <c r="E57" s="25">
        <f>SUM(E56)</f>
        <v>8.855262</v>
      </c>
      <c r="F57" s="26">
        <f t="shared" si="0"/>
        <v>0.0897279815365636</v>
      </c>
      <c r="G57" s="25">
        <f>SUM(G56:G56)</f>
        <v>8.84953099271076</v>
      </c>
      <c r="H57" s="32">
        <f t="shared" si="3"/>
        <v>0.0896699107853837</v>
      </c>
      <c r="I57" s="25">
        <f t="shared" si="1"/>
        <v>-0.00573100728924025</v>
      </c>
      <c r="J57" s="26">
        <f t="shared" si="2"/>
        <v>-5.80707511799172e-5</v>
      </c>
      <c r="K57" s="4"/>
      <c r="L57" s="4"/>
    </row>
    <row r="58" s="1" customFormat="1" ht="14.25" spans="1:12">
      <c r="A58" s="14" t="s">
        <v>117</v>
      </c>
      <c r="B58" s="29" t="s">
        <v>118</v>
      </c>
      <c r="C58" s="28" t="s">
        <v>119</v>
      </c>
      <c r="D58" s="29" t="s">
        <v>120</v>
      </c>
      <c r="E58" s="33">
        <v>0</v>
      </c>
      <c r="F58" s="17">
        <f t="shared" si="0"/>
        <v>0</v>
      </c>
      <c r="G58" s="33">
        <v>0</v>
      </c>
      <c r="H58" s="31">
        <f t="shared" si="3"/>
        <v>0</v>
      </c>
      <c r="I58" s="16">
        <f t="shared" si="1"/>
        <v>0</v>
      </c>
      <c r="J58" s="17">
        <f t="shared" si="2"/>
        <v>0</v>
      </c>
      <c r="K58" s="4"/>
      <c r="L58" s="4"/>
    </row>
    <row r="59" s="1" customFormat="1" ht="14.25" spans="1:12">
      <c r="A59" s="14"/>
      <c r="B59" s="29"/>
      <c r="C59" s="28" t="s">
        <v>121</v>
      </c>
      <c r="D59" s="29" t="s">
        <v>122</v>
      </c>
      <c r="E59" s="33">
        <v>0</v>
      </c>
      <c r="F59" s="17">
        <f t="shared" si="0"/>
        <v>0</v>
      </c>
      <c r="G59" s="33">
        <v>0</v>
      </c>
      <c r="H59" s="31">
        <f t="shared" si="3"/>
        <v>0</v>
      </c>
      <c r="I59" s="16">
        <f t="shared" si="1"/>
        <v>0</v>
      </c>
      <c r="J59" s="17">
        <f t="shared" si="2"/>
        <v>0</v>
      </c>
      <c r="K59" s="4"/>
      <c r="L59" s="4"/>
    </row>
    <row r="60" s="1" customFormat="1" ht="14.25" spans="1:12">
      <c r="A60" s="14"/>
      <c r="B60" s="29"/>
      <c r="C60" s="28" t="s">
        <v>123</v>
      </c>
      <c r="D60" s="29" t="s">
        <v>124</v>
      </c>
      <c r="E60" s="33">
        <v>97.261165</v>
      </c>
      <c r="F60" s="17">
        <f t="shared" si="0"/>
        <v>0.985521153111525</v>
      </c>
      <c r="G60" s="33">
        <v>97.0331128437363</v>
      </c>
      <c r="H60" s="31">
        <f t="shared" si="3"/>
        <v>0.983210362118937</v>
      </c>
      <c r="I60" s="16">
        <f t="shared" si="1"/>
        <v>-0.228052156263701</v>
      </c>
      <c r="J60" s="17">
        <f t="shared" si="2"/>
        <v>-0.00231079099258735</v>
      </c>
      <c r="K60" s="4"/>
      <c r="L60" s="4"/>
    </row>
    <row r="61" s="1" customFormat="1" ht="14.25" spans="1:12">
      <c r="A61" s="14"/>
      <c r="B61" s="29"/>
      <c r="C61" s="28" t="s">
        <v>125</v>
      </c>
      <c r="D61" s="29" t="s">
        <v>126</v>
      </c>
      <c r="E61" s="33">
        <v>26.148126</v>
      </c>
      <c r="F61" s="17">
        <f t="shared" si="0"/>
        <v>0.264951908474728</v>
      </c>
      <c r="G61" s="33">
        <v>26.148126575453</v>
      </c>
      <c r="H61" s="31">
        <f t="shared" si="3"/>
        <v>0.264951914305638</v>
      </c>
      <c r="I61" s="16">
        <f t="shared" si="1"/>
        <v>5.75452997253478e-7</v>
      </c>
      <c r="J61" s="17">
        <f t="shared" si="2"/>
        <v>5.83091003258929e-9</v>
      </c>
      <c r="K61" s="4"/>
      <c r="L61" s="4"/>
    </row>
    <row r="62" s="1" customFormat="1" ht="14.25" spans="1:12">
      <c r="A62" s="14"/>
      <c r="B62" s="29"/>
      <c r="C62" s="28" t="s">
        <v>127</v>
      </c>
      <c r="D62" s="29" t="s">
        <v>128</v>
      </c>
      <c r="E62" s="33">
        <v>1.504084</v>
      </c>
      <c r="F62" s="17">
        <f t="shared" si="0"/>
        <v>0.0152404775128552</v>
      </c>
      <c r="G62" s="33">
        <v>1.5040833247682</v>
      </c>
      <c r="H62" s="31">
        <f t="shared" si="3"/>
        <v>0.0152404706709134</v>
      </c>
      <c r="I62" s="16">
        <f t="shared" si="1"/>
        <v>-6.75231800029152e-7</v>
      </c>
      <c r="J62" s="17">
        <f t="shared" si="2"/>
        <v>-6.84194171630959e-9</v>
      </c>
      <c r="K62" s="4"/>
      <c r="L62" s="4"/>
    </row>
    <row r="63" s="1" customFormat="1" ht="14.25" spans="1:12">
      <c r="A63" s="14"/>
      <c r="B63" s="29"/>
      <c r="C63" s="28" t="s">
        <v>129</v>
      </c>
      <c r="D63" s="29" t="s">
        <v>130</v>
      </c>
      <c r="E63" s="33">
        <v>68.141068</v>
      </c>
      <c r="F63" s="17">
        <f t="shared" si="0"/>
        <v>0.69045506404957</v>
      </c>
      <c r="G63" s="33">
        <v>67.8780614502312</v>
      </c>
      <c r="H63" s="31">
        <f t="shared" si="3"/>
        <v>0.687790089614974</v>
      </c>
      <c r="I63" s="16">
        <f t="shared" si="1"/>
        <v>-0.263006549768804</v>
      </c>
      <c r="J63" s="17">
        <f t="shared" si="2"/>
        <v>-0.00266497443459612</v>
      </c>
      <c r="K63" s="4"/>
      <c r="L63" s="4"/>
    </row>
    <row r="64" s="1" customFormat="1" ht="14.25" spans="1:12">
      <c r="A64" s="14"/>
      <c r="B64" s="29"/>
      <c r="C64" s="28" t="s">
        <v>131</v>
      </c>
      <c r="D64" s="29" t="s">
        <v>132</v>
      </c>
      <c r="E64" s="33">
        <v>0</v>
      </c>
      <c r="F64" s="17">
        <f t="shared" si="0"/>
        <v>0</v>
      </c>
      <c r="G64" s="33">
        <v>0</v>
      </c>
      <c r="H64" s="31">
        <f t="shared" si="3"/>
        <v>0</v>
      </c>
      <c r="I64" s="16">
        <f t="shared" si="1"/>
        <v>0</v>
      </c>
      <c r="J64" s="17">
        <f t="shared" si="2"/>
        <v>0</v>
      </c>
      <c r="K64" s="4"/>
      <c r="L64" s="4"/>
    </row>
    <row r="65" s="1" customFormat="1" ht="14.25" spans="1:12">
      <c r="A65" s="14"/>
      <c r="B65" s="29"/>
      <c r="C65" s="28" t="s">
        <v>133</v>
      </c>
      <c r="D65" s="29" t="s">
        <v>134</v>
      </c>
      <c r="E65" s="33">
        <v>0</v>
      </c>
      <c r="F65" s="17">
        <f t="shared" si="0"/>
        <v>0</v>
      </c>
      <c r="G65" s="33">
        <v>0</v>
      </c>
      <c r="H65" s="31">
        <f t="shared" si="3"/>
        <v>0</v>
      </c>
      <c r="I65" s="16">
        <f t="shared" si="1"/>
        <v>0</v>
      </c>
      <c r="J65" s="17">
        <f t="shared" si="2"/>
        <v>0</v>
      </c>
      <c r="K65" s="4"/>
      <c r="L65" s="4"/>
    </row>
    <row r="66" s="1" customFormat="1" ht="14.25" spans="1:12">
      <c r="A66" s="14"/>
      <c r="B66" s="29"/>
      <c r="C66" s="28" t="s">
        <v>135</v>
      </c>
      <c r="D66" s="29" t="s">
        <v>136</v>
      </c>
      <c r="E66" s="33">
        <v>0</v>
      </c>
      <c r="F66" s="17">
        <f t="shared" si="0"/>
        <v>0</v>
      </c>
      <c r="G66" s="33">
        <v>0</v>
      </c>
      <c r="H66" s="31">
        <f t="shared" si="3"/>
        <v>0</v>
      </c>
      <c r="I66" s="16">
        <f t="shared" si="1"/>
        <v>0</v>
      </c>
      <c r="J66" s="17">
        <f t="shared" si="2"/>
        <v>0</v>
      </c>
      <c r="K66" s="4"/>
      <c r="L66" s="4"/>
    </row>
    <row r="67" s="1" customFormat="1" ht="15.75" spans="1:21">
      <c r="A67" s="22"/>
      <c r="B67" s="23"/>
      <c r="C67" s="24" t="s">
        <v>31</v>
      </c>
      <c r="D67" s="24"/>
      <c r="E67" s="25">
        <f>SUM(E58:E66)</f>
        <v>193.054443</v>
      </c>
      <c r="F67" s="26">
        <f t="shared" si="0"/>
        <v>1.95616860314868</v>
      </c>
      <c r="G67" s="25">
        <f>SUM(G58:G66)</f>
        <v>192.563384194189</v>
      </c>
      <c r="H67" s="32">
        <f t="shared" si="3"/>
        <v>1.95119283671046</v>
      </c>
      <c r="I67" s="25">
        <f t="shared" si="1"/>
        <v>-0.491058805811321</v>
      </c>
      <c r="J67" s="26">
        <f t="shared" si="2"/>
        <v>-0.00497576643821551</v>
      </c>
      <c r="K67" s="4"/>
      <c r="L67" s="56"/>
      <c r="M67" s="57"/>
      <c r="N67" s="56"/>
      <c r="O67" s="56"/>
      <c r="P67" s="58"/>
      <c r="Q67" s="58"/>
      <c r="R67" s="58"/>
      <c r="S67" s="58"/>
      <c r="T67" s="61"/>
      <c r="U67" s="62"/>
    </row>
    <row r="68" s="1" customFormat="1" ht="57" customHeight="1" spans="1:12">
      <c r="A68" s="14" t="s">
        <v>137</v>
      </c>
      <c r="B68" s="29" t="s">
        <v>138</v>
      </c>
      <c r="C68" s="29" t="s">
        <v>139</v>
      </c>
      <c r="D68" s="29" t="s">
        <v>140</v>
      </c>
      <c r="E68" s="33">
        <v>27.033519</v>
      </c>
      <c r="F68" s="17">
        <f t="shared" si="0"/>
        <v>0.273923356948709</v>
      </c>
      <c r="G68" s="33">
        <v>26.7836469290846</v>
      </c>
      <c r="H68" s="31">
        <f t="shared" si="3"/>
        <v>0.271391470645899</v>
      </c>
      <c r="I68" s="16">
        <f t="shared" si="1"/>
        <v>-0.249872070915398</v>
      </c>
      <c r="J68" s="17">
        <f t="shared" si="2"/>
        <v>-0.00253188630281059</v>
      </c>
      <c r="K68" s="4"/>
      <c r="L68" s="4"/>
    </row>
    <row r="69" s="1" customFormat="1" ht="14.25" spans="1:12">
      <c r="A69" s="14"/>
      <c r="B69" s="29"/>
      <c r="C69" s="29" t="s">
        <v>141</v>
      </c>
      <c r="D69" s="29" t="s">
        <v>142</v>
      </c>
      <c r="E69" s="33">
        <v>0</v>
      </c>
      <c r="F69" s="17">
        <f t="shared" ref="F69:F86" si="4">E69/9869.008361*100</f>
        <v>0</v>
      </c>
      <c r="G69" s="33">
        <v>0</v>
      </c>
      <c r="H69" s="31">
        <f t="shared" si="3"/>
        <v>0</v>
      </c>
      <c r="I69" s="16">
        <f t="shared" ref="I69:I86" si="5">G69-E69</f>
        <v>0</v>
      </c>
      <c r="J69" s="17">
        <f t="shared" ref="J69:J86" si="6">H69-F69</f>
        <v>0</v>
      </c>
      <c r="K69" s="4"/>
      <c r="L69" s="4"/>
    </row>
    <row r="70" s="1" customFormat="1" ht="14.25" spans="1:12">
      <c r="A70" s="14"/>
      <c r="B70" s="29"/>
      <c r="C70" s="29" t="s">
        <v>143</v>
      </c>
      <c r="D70" s="29" t="s">
        <v>144</v>
      </c>
      <c r="E70" s="33">
        <v>150.119057</v>
      </c>
      <c r="F70" s="17">
        <f t="shared" si="4"/>
        <v>1.5211159167038</v>
      </c>
      <c r="G70" s="33">
        <v>150.119056616932</v>
      </c>
      <c r="H70" s="31">
        <f t="shared" si="3"/>
        <v>1.52111591282228</v>
      </c>
      <c r="I70" s="16">
        <f t="shared" si="5"/>
        <v>-3.83067998654951e-7</v>
      </c>
      <c r="J70" s="17">
        <f t="shared" si="6"/>
        <v>-3.88152465724545e-9</v>
      </c>
      <c r="K70" s="4"/>
      <c r="L70" s="4"/>
    </row>
    <row r="71" s="1" customFormat="1" ht="14.25" spans="1:12">
      <c r="A71" s="14"/>
      <c r="B71" s="29"/>
      <c r="C71" s="29" t="s">
        <v>145</v>
      </c>
      <c r="D71" s="29" t="s">
        <v>146</v>
      </c>
      <c r="E71" s="33">
        <v>46.999445</v>
      </c>
      <c r="F71" s="17">
        <f t="shared" si="4"/>
        <v>0.476232700194386</v>
      </c>
      <c r="G71" s="33">
        <v>41.4680509754027</v>
      </c>
      <c r="H71" s="31">
        <f t="shared" si="3"/>
        <v>0.420184576388391</v>
      </c>
      <c r="I71" s="16">
        <f t="shared" si="5"/>
        <v>-5.5313940245973</v>
      </c>
      <c r="J71" s="17">
        <f t="shared" si="6"/>
        <v>-0.0560481238059953</v>
      </c>
      <c r="K71" s="4"/>
      <c r="L71" s="4"/>
    </row>
    <row r="72" s="1" customFormat="1" ht="14.25" spans="1:12">
      <c r="A72" s="14"/>
      <c r="B72" s="29"/>
      <c r="C72" s="29" t="s">
        <v>147</v>
      </c>
      <c r="D72" s="29" t="s">
        <v>148</v>
      </c>
      <c r="E72" s="33">
        <v>11.71772</v>
      </c>
      <c r="F72" s="17">
        <f t="shared" si="4"/>
        <v>0.118732496431006</v>
      </c>
      <c r="G72" s="33">
        <v>9.35833964781421</v>
      </c>
      <c r="H72" s="31">
        <f t="shared" si="3"/>
        <v>0.0948255316592513</v>
      </c>
      <c r="I72" s="16">
        <f t="shared" si="5"/>
        <v>-2.35938035218579</v>
      </c>
      <c r="J72" s="17">
        <f t="shared" si="6"/>
        <v>-0.0239069647717546</v>
      </c>
      <c r="K72" s="4"/>
      <c r="L72" s="4"/>
    </row>
    <row r="73" s="1" customFormat="1" ht="14.25" spans="1:12">
      <c r="A73" s="14"/>
      <c r="B73" s="29"/>
      <c r="C73" s="29" t="s">
        <v>149</v>
      </c>
      <c r="D73" s="29" t="s">
        <v>150</v>
      </c>
      <c r="E73" s="33">
        <v>0</v>
      </c>
      <c r="F73" s="17">
        <f t="shared" si="4"/>
        <v>0</v>
      </c>
      <c r="G73" s="33">
        <v>0</v>
      </c>
      <c r="H73" s="31">
        <f t="shared" si="3"/>
        <v>0</v>
      </c>
      <c r="I73" s="16">
        <f t="shared" si="5"/>
        <v>0</v>
      </c>
      <c r="J73" s="17">
        <f t="shared" si="6"/>
        <v>0</v>
      </c>
      <c r="K73" s="4"/>
      <c r="L73" s="4"/>
    </row>
    <row r="74" s="1" customFormat="1" ht="14.25" spans="1:12">
      <c r="A74" s="14"/>
      <c r="B74" s="29"/>
      <c r="C74" s="29" t="s">
        <v>151</v>
      </c>
      <c r="D74" s="29" t="s">
        <v>152</v>
      </c>
      <c r="E74" s="33">
        <v>78.50311</v>
      </c>
      <c r="F74" s="17">
        <f t="shared" si="4"/>
        <v>0.795450840939864</v>
      </c>
      <c r="G74" s="33">
        <v>78.0838576337007</v>
      </c>
      <c r="H74" s="31">
        <f t="shared" si="3"/>
        <v>0.79120266978666</v>
      </c>
      <c r="I74" s="16">
        <f t="shared" si="5"/>
        <v>-0.419252366299304</v>
      </c>
      <c r="J74" s="17">
        <f t="shared" si="6"/>
        <v>-0.00424817115320419</v>
      </c>
      <c r="K74" s="4"/>
      <c r="L74" s="4"/>
    </row>
    <row r="75" s="1" customFormat="1" ht="14.25" spans="1:12">
      <c r="A75" s="14"/>
      <c r="B75" s="29"/>
      <c r="C75" s="29" t="s">
        <v>153</v>
      </c>
      <c r="D75" s="29" t="s">
        <v>154</v>
      </c>
      <c r="E75" s="33">
        <v>0</v>
      </c>
      <c r="F75" s="17">
        <f t="shared" si="4"/>
        <v>0</v>
      </c>
      <c r="G75" s="33">
        <v>0</v>
      </c>
      <c r="H75" s="31">
        <f t="shared" si="3"/>
        <v>0</v>
      </c>
      <c r="I75" s="16">
        <f t="shared" si="5"/>
        <v>0</v>
      </c>
      <c r="J75" s="17">
        <f t="shared" si="6"/>
        <v>0</v>
      </c>
      <c r="K75" s="4"/>
      <c r="L75" s="4"/>
    </row>
    <row r="76" s="1" customFormat="1" ht="14.25" spans="1:12">
      <c r="A76" s="14"/>
      <c r="B76" s="29"/>
      <c r="C76" s="29" t="s">
        <v>155</v>
      </c>
      <c r="D76" s="29" t="s">
        <v>156</v>
      </c>
      <c r="E76" s="33">
        <v>9.194098</v>
      </c>
      <c r="F76" s="17">
        <f t="shared" si="4"/>
        <v>0.093161315338762</v>
      </c>
      <c r="G76" s="33">
        <v>9.1940980534966</v>
      </c>
      <c r="H76" s="31">
        <f t="shared" si="3"/>
        <v>0.0931613158808286</v>
      </c>
      <c r="I76" s="16">
        <f t="shared" si="5"/>
        <v>5.34965991505487e-8</v>
      </c>
      <c r="J76" s="17">
        <f t="shared" si="6"/>
        <v>5.42066613817838e-10</v>
      </c>
      <c r="K76" s="4"/>
      <c r="L76" s="4"/>
    </row>
    <row r="77" s="1" customFormat="1" ht="14.25" spans="1:12">
      <c r="A77" s="14"/>
      <c r="B77" s="29"/>
      <c r="C77" s="29" t="s">
        <v>157</v>
      </c>
      <c r="D77" s="29" t="s">
        <v>158</v>
      </c>
      <c r="E77" s="33">
        <v>0</v>
      </c>
      <c r="F77" s="17">
        <f t="shared" si="4"/>
        <v>0</v>
      </c>
      <c r="G77" s="33">
        <v>0</v>
      </c>
      <c r="H77" s="31">
        <f t="shared" si="3"/>
        <v>0</v>
      </c>
      <c r="I77" s="16">
        <f t="shared" si="5"/>
        <v>0</v>
      </c>
      <c r="J77" s="17">
        <f t="shared" si="6"/>
        <v>0</v>
      </c>
      <c r="K77" s="4"/>
      <c r="L77" s="4"/>
    </row>
    <row r="78" s="1" customFormat="1" ht="14.25" spans="1:12">
      <c r="A78" s="22"/>
      <c r="B78" s="23"/>
      <c r="C78" s="24" t="s">
        <v>31</v>
      </c>
      <c r="D78" s="24"/>
      <c r="E78" s="25">
        <f>SUM(E68:E77)</f>
        <v>323.566949</v>
      </c>
      <c r="F78" s="26">
        <f t="shared" si="4"/>
        <v>3.27861662655653</v>
      </c>
      <c r="G78" s="25">
        <f>SUM(G68:G77)</f>
        <v>315.007049856431</v>
      </c>
      <c r="H78" s="32">
        <f t="shared" ref="H78:H86" si="7">G78/9869.008361*100</f>
        <v>3.19188147718331</v>
      </c>
      <c r="I78" s="25">
        <f t="shared" si="5"/>
        <v>-8.55989914356923</v>
      </c>
      <c r="J78" s="26">
        <f t="shared" si="6"/>
        <v>-0.0867351493732231</v>
      </c>
      <c r="K78" s="4"/>
      <c r="L78" s="4"/>
    </row>
    <row r="79" s="1" customFormat="1" ht="14.25" spans="1:12">
      <c r="A79" s="14" t="s">
        <v>159</v>
      </c>
      <c r="B79" s="15" t="s">
        <v>160</v>
      </c>
      <c r="C79" s="28" t="s">
        <v>161</v>
      </c>
      <c r="D79" s="29" t="s">
        <v>162</v>
      </c>
      <c r="E79" s="30">
        <v>1.29006</v>
      </c>
      <c r="F79" s="17">
        <f t="shared" si="4"/>
        <v>0.0130718300442222</v>
      </c>
      <c r="G79" s="30">
        <v>1.2900600219759</v>
      </c>
      <c r="H79" s="31">
        <f t="shared" si="7"/>
        <v>0.0130718302668981</v>
      </c>
      <c r="I79" s="16">
        <f t="shared" si="5"/>
        <v>2.19758999886466e-8</v>
      </c>
      <c r="J79" s="17">
        <f t="shared" si="6"/>
        <v>2.22675865593769e-10</v>
      </c>
      <c r="K79" s="4"/>
      <c r="L79" s="4"/>
    </row>
    <row r="80" s="1" customFormat="1" ht="14.25" spans="1:12">
      <c r="A80" s="14"/>
      <c r="B80" s="15"/>
      <c r="C80" s="28" t="s">
        <v>163</v>
      </c>
      <c r="D80" s="29" t="s">
        <v>164</v>
      </c>
      <c r="E80" s="30">
        <v>7.424412</v>
      </c>
      <c r="F80" s="17">
        <f t="shared" si="4"/>
        <v>0.0752295643941242</v>
      </c>
      <c r="G80" s="30">
        <v>6.49381507121524</v>
      </c>
      <c r="H80" s="31">
        <f t="shared" si="7"/>
        <v>0.0658000767014979</v>
      </c>
      <c r="I80" s="16">
        <f t="shared" si="5"/>
        <v>-0.930596928784761</v>
      </c>
      <c r="J80" s="17">
        <f t="shared" si="6"/>
        <v>-0.00942948769262635</v>
      </c>
      <c r="K80" s="4"/>
      <c r="L80" s="4"/>
    </row>
    <row r="81" s="1" customFormat="1" ht="14.25" spans="1:12">
      <c r="A81" s="14"/>
      <c r="B81" s="15"/>
      <c r="C81" s="28" t="s">
        <v>165</v>
      </c>
      <c r="D81" s="29" t="s">
        <v>166</v>
      </c>
      <c r="E81" s="30">
        <v>0</v>
      </c>
      <c r="F81" s="17">
        <f t="shared" si="4"/>
        <v>0</v>
      </c>
      <c r="G81" s="30">
        <v>0</v>
      </c>
      <c r="H81" s="31">
        <f t="shared" si="7"/>
        <v>0</v>
      </c>
      <c r="I81" s="16">
        <f t="shared" si="5"/>
        <v>0</v>
      </c>
      <c r="J81" s="17">
        <f t="shared" si="6"/>
        <v>0</v>
      </c>
      <c r="K81" s="4"/>
      <c r="L81" s="4"/>
    </row>
    <row r="82" s="1" customFormat="1" ht="14.25" spans="1:12">
      <c r="A82" s="14"/>
      <c r="B82" s="15"/>
      <c r="C82" s="28" t="s">
        <v>167</v>
      </c>
      <c r="D82" s="29" t="s">
        <v>168</v>
      </c>
      <c r="E82" s="30">
        <v>0</v>
      </c>
      <c r="F82" s="17">
        <f t="shared" si="4"/>
        <v>0</v>
      </c>
      <c r="G82" s="30">
        <v>0</v>
      </c>
      <c r="H82" s="31">
        <f t="shared" si="7"/>
        <v>0</v>
      </c>
      <c r="I82" s="16">
        <f t="shared" si="5"/>
        <v>0</v>
      </c>
      <c r="J82" s="17">
        <f t="shared" si="6"/>
        <v>0</v>
      </c>
      <c r="K82" s="4"/>
      <c r="L82" s="4"/>
    </row>
    <row r="83" s="1" customFormat="1" ht="14.25" spans="1:12">
      <c r="A83" s="14"/>
      <c r="B83" s="15"/>
      <c r="C83" s="28" t="s">
        <v>169</v>
      </c>
      <c r="D83" s="29" t="s">
        <v>170</v>
      </c>
      <c r="E83" s="30">
        <v>0</v>
      </c>
      <c r="F83" s="17">
        <f t="shared" si="4"/>
        <v>0</v>
      </c>
      <c r="G83" s="30">
        <v>0</v>
      </c>
      <c r="H83" s="31">
        <f t="shared" si="7"/>
        <v>0</v>
      </c>
      <c r="I83" s="16">
        <f t="shared" si="5"/>
        <v>0</v>
      </c>
      <c r="J83" s="17">
        <f t="shared" si="6"/>
        <v>0</v>
      </c>
      <c r="K83" s="4"/>
      <c r="L83" s="4"/>
    </row>
    <row r="84" s="1" customFormat="1" ht="14.25" spans="1:12">
      <c r="A84" s="14"/>
      <c r="B84" s="15"/>
      <c r="C84" s="28" t="s">
        <v>171</v>
      </c>
      <c r="D84" s="29" t="s">
        <v>172</v>
      </c>
      <c r="E84" s="30">
        <v>1.653553</v>
      </c>
      <c r="F84" s="17">
        <f t="shared" si="4"/>
        <v>0.0167550065773017</v>
      </c>
      <c r="G84" s="30">
        <v>1.6535527200271</v>
      </c>
      <c r="H84" s="31">
        <f t="shared" si="7"/>
        <v>0.0167550037404118</v>
      </c>
      <c r="I84" s="16">
        <f t="shared" si="5"/>
        <v>-2.79972899974723e-7</v>
      </c>
      <c r="J84" s="17">
        <f t="shared" si="6"/>
        <v>-2.83688988272912e-9</v>
      </c>
      <c r="K84" s="4"/>
      <c r="L84" s="4"/>
    </row>
    <row r="85" s="1" customFormat="1" ht="14.25" spans="1:12">
      <c r="A85" s="14"/>
      <c r="B85" s="15"/>
      <c r="C85" s="28" t="s">
        <v>173</v>
      </c>
      <c r="D85" s="29" t="s">
        <v>174</v>
      </c>
      <c r="E85" s="30">
        <v>0.407591</v>
      </c>
      <c r="F85" s="17">
        <f t="shared" si="4"/>
        <v>0.00413000967362338</v>
      </c>
      <c r="G85" s="30">
        <v>0.407591060615</v>
      </c>
      <c r="H85" s="31">
        <f t="shared" si="7"/>
        <v>0.00413001028781883</v>
      </c>
      <c r="I85" s="16">
        <f t="shared" si="5"/>
        <v>6.0615000019304e-8</v>
      </c>
      <c r="J85" s="17">
        <f t="shared" si="6"/>
        <v>6.14195447105892e-10</v>
      </c>
      <c r="K85" s="4"/>
      <c r="L85" s="4"/>
    </row>
    <row r="86" s="1" customFormat="1" ht="14.25" spans="1:12">
      <c r="A86" s="22"/>
      <c r="B86" s="23"/>
      <c r="C86" s="24" t="s">
        <v>31</v>
      </c>
      <c r="D86" s="24"/>
      <c r="E86" s="25">
        <f>SUM(E79:E85)</f>
        <v>10.775616</v>
      </c>
      <c r="F86" s="26">
        <f t="shared" si="4"/>
        <v>0.109186410689271</v>
      </c>
      <c r="G86" s="25">
        <f>SUM(G79:G85)</f>
        <v>9.84501887383324</v>
      </c>
      <c r="H86" s="32">
        <f t="shared" si="7"/>
        <v>0.0997569209966266</v>
      </c>
      <c r="I86" s="25">
        <f t="shared" si="5"/>
        <v>-0.930597126166763</v>
      </c>
      <c r="J86" s="26">
        <f t="shared" si="6"/>
        <v>-0.00942948969264493</v>
      </c>
      <c r="K86" s="4"/>
      <c r="L86" s="4"/>
    </row>
    <row r="87" s="1" customFormat="1" ht="15.75" spans="1:12">
      <c r="A87" s="41">
        <v>20</v>
      </c>
      <c r="B87" s="42" t="s">
        <v>175</v>
      </c>
      <c r="C87" s="43">
        <v>201</v>
      </c>
      <c r="D87" s="43" t="s">
        <v>176</v>
      </c>
      <c r="E87" s="44"/>
      <c r="F87" s="44"/>
      <c r="G87" s="44"/>
      <c r="H87" s="44"/>
      <c r="I87" s="59"/>
      <c r="J87" s="60"/>
      <c r="K87" s="4"/>
      <c r="L87" s="4"/>
    </row>
    <row r="88" s="1" customFormat="1" ht="15.75" spans="1:12">
      <c r="A88" s="45"/>
      <c r="B88" s="46"/>
      <c r="C88" s="43">
        <v>202</v>
      </c>
      <c r="D88" s="43" t="s">
        <v>177</v>
      </c>
      <c r="E88" s="44"/>
      <c r="F88" s="44"/>
      <c r="G88" s="44"/>
      <c r="H88" s="44"/>
      <c r="I88" s="59"/>
      <c r="J88" s="60"/>
      <c r="K88" s="4"/>
      <c r="L88" s="4"/>
    </row>
    <row r="89" s="1" customFormat="1" ht="15.75" spans="1:12">
      <c r="A89" s="45"/>
      <c r="B89" s="46"/>
      <c r="C89" s="43">
        <v>203</v>
      </c>
      <c r="D89" s="43" t="s">
        <v>178</v>
      </c>
      <c r="E89" s="44"/>
      <c r="F89" s="44"/>
      <c r="G89" s="44"/>
      <c r="H89" s="44"/>
      <c r="I89" s="59"/>
      <c r="J89" s="60"/>
      <c r="K89" s="4"/>
      <c r="L89" s="4"/>
    </row>
    <row r="90" s="1" customFormat="1" ht="15.75" spans="1:12">
      <c r="A90" s="45"/>
      <c r="B90" s="46"/>
      <c r="C90" s="43">
        <v>204</v>
      </c>
      <c r="D90" s="43" t="s">
        <v>179</v>
      </c>
      <c r="E90" s="44"/>
      <c r="F90" s="44"/>
      <c r="G90" s="44"/>
      <c r="H90" s="44"/>
      <c r="I90" s="59"/>
      <c r="J90" s="60"/>
      <c r="K90" s="4"/>
      <c r="L90" s="4"/>
    </row>
    <row r="91" s="1" customFormat="1" ht="15.75" spans="1:12">
      <c r="A91" s="45"/>
      <c r="B91" s="46"/>
      <c r="C91" s="43">
        <v>205</v>
      </c>
      <c r="D91" s="43" t="s">
        <v>116</v>
      </c>
      <c r="E91" s="44"/>
      <c r="F91" s="44"/>
      <c r="G91" s="44"/>
      <c r="H91" s="44"/>
      <c r="I91" s="59"/>
      <c r="J91" s="60"/>
      <c r="K91" s="4"/>
      <c r="L91" s="4"/>
    </row>
    <row r="92" s="1" customFormat="1" ht="15.75" spans="1:12">
      <c r="A92" s="47"/>
      <c r="B92" s="48"/>
      <c r="C92" s="49" t="s">
        <v>31</v>
      </c>
      <c r="D92" s="50"/>
      <c r="E92" s="44"/>
      <c r="F92" s="44"/>
      <c r="G92" s="44"/>
      <c r="H92" s="44"/>
      <c r="I92" s="59"/>
      <c r="J92" s="60"/>
      <c r="K92" s="4"/>
      <c r="L92" s="4"/>
    </row>
    <row r="93" s="1" customFormat="1" ht="14.25" spans="1:12">
      <c r="A93" s="51" t="s">
        <v>180</v>
      </c>
      <c r="B93" s="52"/>
      <c r="C93" s="52"/>
      <c r="D93" s="53"/>
      <c r="E93" s="25">
        <f>E86+E78+E67+E57+E55+E48+E45+E42+E39+E34+E26+E17+E13</f>
        <v>9869.00836</v>
      </c>
      <c r="F93" s="26">
        <f>E93/9869.008361*100</f>
        <v>99.9999999898673</v>
      </c>
      <c r="G93" s="25">
        <f>G86+G78+G67+G57+G55+G48+G45+G42+G39+G34+G26+G17+G13</f>
        <v>9869.00836121177</v>
      </c>
      <c r="H93" s="32">
        <f>G93/9869.008361*100</f>
        <v>100.000000002146</v>
      </c>
      <c r="I93" s="25">
        <f>G93-E93</f>
        <v>1.21177254186478e-6</v>
      </c>
      <c r="J93" s="26">
        <f>H93-F93</f>
        <v>1.22785621670118e-8</v>
      </c>
      <c r="K93" s="4"/>
      <c r="L93" s="4"/>
    </row>
    <row r="94" s="1" customFormat="1" ht="76" customHeight="1" spans="1:12">
      <c r="A94" s="54" t="s">
        <v>181</v>
      </c>
      <c r="B94" s="55"/>
      <c r="C94" s="55"/>
      <c r="D94" s="55"/>
      <c r="E94" s="55"/>
      <c r="F94" s="55"/>
      <c r="G94" s="55"/>
      <c r="H94" s="55"/>
      <c r="I94" s="55"/>
      <c r="J94" s="55"/>
      <c r="K94" s="4"/>
      <c r="L94" s="4"/>
    </row>
  </sheetData>
  <mergeCells count="51">
    <mergeCell ref="A1:J1"/>
    <mergeCell ref="A2:D2"/>
    <mergeCell ref="E2:J2"/>
    <mergeCell ref="A3:B3"/>
    <mergeCell ref="C3:D3"/>
    <mergeCell ref="E3:F3"/>
    <mergeCell ref="G3:H3"/>
    <mergeCell ref="I3:J3"/>
    <mergeCell ref="C13:D13"/>
    <mergeCell ref="C17:D17"/>
    <mergeCell ref="C26:D26"/>
    <mergeCell ref="C34:D34"/>
    <mergeCell ref="C39:D39"/>
    <mergeCell ref="C45:D45"/>
    <mergeCell ref="C48:D48"/>
    <mergeCell ref="C55:D55"/>
    <mergeCell ref="B56:D56"/>
    <mergeCell ref="C57:D57"/>
    <mergeCell ref="C67:D67"/>
    <mergeCell ref="L67:O67"/>
    <mergeCell ref="C78:D78"/>
    <mergeCell ref="C86:D86"/>
    <mergeCell ref="C92:D92"/>
    <mergeCell ref="A93:D93"/>
    <mergeCell ref="A94:J94"/>
    <mergeCell ref="A5:A12"/>
    <mergeCell ref="A14:A16"/>
    <mergeCell ref="A18:A25"/>
    <mergeCell ref="A27:A33"/>
    <mergeCell ref="A35:A38"/>
    <mergeCell ref="A40:A41"/>
    <mergeCell ref="A43:A44"/>
    <mergeCell ref="A46:A47"/>
    <mergeCell ref="A49:A54"/>
    <mergeCell ref="A58:A66"/>
    <mergeCell ref="A68:A77"/>
    <mergeCell ref="A79:A85"/>
    <mergeCell ref="A87:A92"/>
    <mergeCell ref="B5:B12"/>
    <mergeCell ref="B14:B16"/>
    <mergeCell ref="B18:B25"/>
    <mergeCell ref="B27:B33"/>
    <mergeCell ref="B35:B38"/>
    <mergeCell ref="B40:B41"/>
    <mergeCell ref="B43:B44"/>
    <mergeCell ref="B46:B47"/>
    <mergeCell ref="B49:B54"/>
    <mergeCell ref="B58:B66"/>
    <mergeCell ref="B68:B77"/>
    <mergeCell ref="B79:B85"/>
    <mergeCell ref="B87:B9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陈珑</cp:lastModifiedBy>
  <dcterms:created xsi:type="dcterms:W3CDTF">2024-06-06T04:06:27Z</dcterms:created>
  <dcterms:modified xsi:type="dcterms:W3CDTF">2024-06-06T04:07:05Z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CDC801EAAC2645A58ABE5AA5C121A25C_11</vt:lpwstr>
  </property>
  <property fmtid="{D5CDD505-2E9C-101B-9397-08002B2CF9AE}" pid="3" name="KSOProductBuildVer">
    <vt:lpwstr>2052-12.1.0.16120</vt:lpwstr>
  </property>
</Properties>
</file>